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57\Desktop\питание 01.09.2020\Меню на 22-24\осень-зима\"/>
    </mc:Choice>
  </mc:AlternateContent>
  <bookViews>
    <workbookView xWindow="0" yWindow="0" windowWidth="28800" windowHeight="11730"/>
  </bookViews>
  <sheets>
    <sheet name="Лист3" sheetId="3" r:id="rId1"/>
  </sheets>
  <calcPr calcId="162913"/>
</workbook>
</file>

<file path=xl/calcChain.xml><?xml version="1.0" encoding="utf-8"?>
<calcChain xmlns="http://schemas.openxmlformats.org/spreadsheetml/2006/main">
  <c r="D400" i="3" l="1"/>
  <c r="C400" i="3"/>
  <c r="C277" i="3" l="1"/>
  <c r="C130" i="3" l="1"/>
  <c r="D478" i="3" l="1"/>
  <c r="D447" i="3"/>
  <c r="C447" i="3"/>
  <c r="G371" i="3"/>
  <c r="F371" i="3"/>
  <c r="E371" i="3"/>
  <c r="D371" i="3"/>
  <c r="C371" i="3"/>
  <c r="C22" i="3"/>
  <c r="G494" i="3" l="1"/>
  <c r="F494" i="3"/>
  <c r="E494" i="3"/>
  <c r="D494" i="3"/>
  <c r="C494" i="3"/>
  <c r="G478" i="3"/>
  <c r="F478" i="3"/>
  <c r="E478" i="3"/>
  <c r="C478" i="3"/>
  <c r="G466" i="3"/>
  <c r="F466" i="3"/>
  <c r="E466" i="3"/>
  <c r="D466" i="3"/>
  <c r="C466" i="3"/>
  <c r="G447" i="3"/>
  <c r="F447" i="3"/>
  <c r="E447" i="3"/>
  <c r="G430" i="3"/>
  <c r="F430" i="3"/>
  <c r="E430" i="3"/>
  <c r="D430" i="3"/>
  <c r="C430" i="3"/>
  <c r="G419" i="3"/>
  <c r="F419" i="3"/>
  <c r="E419" i="3"/>
  <c r="D419" i="3"/>
  <c r="C419" i="3"/>
  <c r="G400" i="3"/>
  <c r="F400" i="3"/>
  <c r="E400" i="3"/>
  <c r="G383" i="3"/>
  <c r="F383" i="3"/>
  <c r="E383" i="3"/>
  <c r="D383" i="3"/>
  <c r="C383" i="3"/>
  <c r="G352" i="3"/>
  <c r="F352" i="3"/>
  <c r="E352" i="3"/>
  <c r="D352" i="3"/>
  <c r="C352" i="3"/>
  <c r="G335" i="3"/>
  <c r="F335" i="3"/>
  <c r="E335" i="3"/>
  <c r="D335" i="3"/>
  <c r="C335" i="3"/>
  <c r="G323" i="3"/>
  <c r="F323" i="3"/>
  <c r="E323" i="3"/>
  <c r="D323" i="3"/>
  <c r="C323" i="3"/>
  <c r="C259" i="3"/>
  <c r="G305" i="3"/>
  <c r="F305" i="3"/>
  <c r="E305" i="3"/>
  <c r="D305" i="3"/>
  <c r="C305" i="3"/>
  <c r="G289" i="3"/>
  <c r="F289" i="3"/>
  <c r="E289" i="3"/>
  <c r="D289" i="3"/>
  <c r="C289" i="3"/>
  <c r="G277" i="3" l="1"/>
  <c r="F277" i="3"/>
  <c r="E277" i="3"/>
  <c r="D277" i="3"/>
  <c r="G259" i="3"/>
  <c r="F259" i="3"/>
  <c r="E259" i="3"/>
  <c r="D259" i="3"/>
  <c r="G242" i="3"/>
  <c r="F242" i="3"/>
  <c r="E242" i="3"/>
  <c r="D242" i="3"/>
  <c r="C242" i="3"/>
  <c r="G229" i="3"/>
  <c r="F229" i="3"/>
  <c r="E229" i="3"/>
  <c r="D229" i="3"/>
  <c r="C229" i="3"/>
  <c r="G208" i="3" l="1"/>
  <c r="F208" i="3"/>
  <c r="E208" i="3"/>
  <c r="D208" i="3"/>
  <c r="C208" i="3"/>
  <c r="G189" i="3"/>
  <c r="F189" i="3"/>
  <c r="E189" i="3"/>
  <c r="D189" i="3"/>
  <c r="C189" i="3"/>
  <c r="G177" i="3"/>
  <c r="F177" i="3"/>
  <c r="E177" i="3"/>
  <c r="D177" i="3"/>
  <c r="C177" i="3"/>
  <c r="G159" i="3"/>
  <c r="F159" i="3"/>
  <c r="E159" i="3"/>
  <c r="D159" i="3"/>
  <c r="C159" i="3"/>
  <c r="G142" i="3"/>
  <c r="F142" i="3"/>
  <c r="E142" i="3"/>
  <c r="D142" i="3"/>
  <c r="G106" i="3"/>
  <c r="F106" i="3"/>
  <c r="E106" i="3"/>
  <c r="D106" i="3"/>
  <c r="C104" i="3"/>
  <c r="C106" i="3" s="1"/>
  <c r="G97" i="3"/>
  <c r="F97" i="3"/>
  <c r="E97" i="3"/>
  <c r="C89" i="3"/>
  <c r="G73" i="3"/>
  <c r="F73" i="3"/>
  <c r="E73" i="3"/>
  <c r="D73" i="3"/>
  <c r="C73" i="3"/>
  <c r="C54" i="3"/>
  <c r="G54" i="3" l="1"/>
  <c r="F54" i="3"/>
  <c r="E54" i="3"/>
  <c r="D54" i="3"/>
  <c r="D34" i="3"/>
  <c r="G34" i="3"/>
  <c r="F34" i="3"/>
  <c r="E34" i="3"/>
  <c r="C34" i="3"/>
  <c r="G22" i="3"/>
  <c r="F22" i="3"/>
  <c r="E22" i="3"/>
  <c r="D22" i="3"/>
  <c r="H108" i="3" l="1"/>
  <c r="G108" i="3"/>
  <c r="C108" i="3"/>
  <c r="B108" i="3"/>
  <c r="H99" i="3"/>
  <c r="G99" i="3"/>
  <c r="C99" i="3"/>
  <c r="B99" i="3"/>
  <c r="H75" i="3"/>
  <c r="G75" i="3"/>
  <c r="C75" i="3"/>
  <c r="B75" i="3"/>
  <c r="H92" i="3" l="1"/>
  <c r="G92" i="3"/>
  <c r="C92" i="3"/>
  <c r="B92" i="3"/>
  <c r="D85" i="3"/>
  <c r="H123" i="3"/>
  <c r="G123" i="3"/>
  <c r="C123" i="3"/>
  <c r="B123" i="3"/>
  <c r="E85" i="3" l="1"/>
  <c r="D89" i="3"/>
  <c r="C66" i="3"/>
  <c r="F85" i="3" l="1"/>
  <c r="E89" i="3"/>
  <c r="G85" i="3" l="1"/>
  <c r="G89" i="3" s="1"/>
  <c r="F89" i="3"/>
  <c r="G66" i="3"/>
  <c r="B66" i="3"/>
  <c r="H66" i="3"/>
</calcChain>
</file>

<file path=xl/sharedStrings.xml><?xml version="1.0" encoding="utf-8"?>
<sst xmlns="http://schemas.openxmlformats.org/spreadsheetml/2006/main" count="884" uniqueCount="185">
  <si>
    <t>Вафли</t>
  </si>
  <si>
    <r>
      <t>УТВЕРЖДЕНО</t>
    </r>
    <r>
      <rPr>
        <sz val="13"/>
        <color rgb="FFFFFFFF"/>
        <rFont val="Times New Roman"/>
        <family val="1"/>
        <charset val="204"/>
      </rPr>
      <t>Утверждаю</t>
    </r>
  </si>
  <si>
    <t>Директор МБОУ С(К)ШИ</t>
  </si>
  <si>
    <t>Ю.А.Морозова</t>
  </si>
  <si>
    <t xml:space="preserve"> </t>
  </si>
  <si>
    <t xml:space="preserve">Примерное 10-и дневное меню для </t>
  </si>
  <si>
    <t xml:space="preserve">обучающихся МБОУ СКШИ </t>
  </si>
  <si>
    <t>Красновишерского городского округа</t>
  </si>
  <si>
    <r>
      <t xml:space="preserve">День: </t>
    </r>
    <r>
      <rPr>
        <b/>
        <sz val="13"/>
        <color theme="1"/>
        <rFont val="Times New Roman"/>
        <family val="1"/>
        <charset val="204"/>
      </rPr>
      <t>понедельник</t>
    </r>
  </si>
  <si>
    <t>Неделя: первая</t>
  </si>
  <si>
    <t>Сезон: осенне-зимний</t>
  </si>
  <si>
    <t>Возрастная категория: от 12 лет</t>
  </si>
  <si>
    <t>Прием пищи</t>
  </si>
  <si>
    <t>Наименование блюда</t>
  </si>
  <si>
    <t>Вес блюда</t>
  </si>
  <si>
    <t>Пищевые вещества (г)</t>
  </si>
  <si>
    <t>Энергетическая ценность (ккал)</t>
  </si>
  <si>
    <t xml:space="preserve">№ рецептуры (по сборнику Уральский региональный центр питания г.Пермь 2008г.) </t>
  </si>
  <si>
    <t>Белки</t>
  </si>
  <si>
    <t>Жиры</t>
  </si>
  <si>
    <t>Углеводы</t>
  </si>
  <si>
    <t>Завтрак:</t>
  </si>
  <si>
    <t>Каша овсяная из «Геркулеса» молочная жидкая с маслом</t>
  </si>
  <si>
    <t>250/5</t>
  </si>
  <si>
    <t xml:space="preserve">Чай с сахаром </t>
  </si>
  <si>
    <t>200/15</t>
  </si>
  <si>
    <t>-</t>
  </si>
  <si>
    <t>Бутерброд с сыром с маслом</t>
  </si>
  <si>
    <t>20/20/10</t>
  </si>
  <si>
    <t>Хлеб пшеничный</t>
  </si>
  <si>
    <t>0.88</t>
  </si>
  <si>
    <t>Итого за завтрак:</t>
  </si>
  <si>
    <t>№ рецептуры (по сборнику Уральский региональный центр питания г.Пермь 2008г.)</t>
  </si>
  <si>
    <t>Б</t>
  </si>
  <si>
    <t>Ж</t>
  </si>
  <si>
    <t>У</t>
  </si>
  <si>
    <t>Обед:</t>
  </si>
  <si>
    <t>Салат из моркови</t>
  </si>
  <si>
    <t>Щи из свежей капусты с картофелем со сметаной</t>
  </si>
  <si>
    <t>Сок фруктовый</t>
  </si>
  <si>
    <t>Хлеб ржано-пшеничный</t>
  </si>
  <si>
    <t>Итого за обед:</t>
  </si>
  <si>
    <t>Полдник</t>
  </si>
  <si>
    <t xml:space="preserve">Чай с сахаром и лимоном </t>
  </si>
  <si>
    <t>200/15/7</t>
  </si>
  <si>
    <t>Итого за полдник</t>
  </si>
  <si>
    <t>Ужин:</t>
  </si>
  <si>
    <t>Тефтели рыбные с соусом</t>
  </si>
  <si>
    <t>120/30</t>
  </si>
  <si>
    <t xml:space="preserve">Картофельное пюре </t>
  </si>
  <si>
    <t>Итого за ужин:</t>
  </si>
  <si>
    <t>Поздний ужин:</t>
  </si>
  <si>
    <t>Кефир</t>
  </si>
  <si>
    <t>27.69</t>
  </si>
  <si>
    <t>Итого:</t>
  </si>
  <si>
    <r>
      <t xml:space="preserve">День: </t>
    </r>
    <r>
      <rPr>
        <b/>
        <sz val="13"/>
        <color theme="1"/>
        <rFont val="Times New Roman"/>
        <family val="1"/>
        <charset val="204"/>
      </rPr>
      <t>вторник</t>
    </r>
  </si>
  <si>
    <t>Возрастная категория: от12 лет</t>
  </si>
  <si>
    <t xml:space="preserve">Каша молочная пшеничная жидкая </t>
  </si>
  <si>
    <t xml:space="preserve">Бутерброд с повидлом </t>
  </si>
  <si>
    <t>20/35/10</t>
  </si>
  <si>
    <t>Какао с молоком  сгущенным</t>
  </si>
  <si>
    <t>200/38/8</t>
  </si>
  <si>
    <t>Итого за завтрак</t>
  </si>
  <si>
    <t xml:space="preserve"> Наименование блюда</t>
  </si>
  <si>
    <t>Помидор свежий нарезка</t>
  </si>
  <si>
    <t>Рассольник ленинградский со сметаной</t>
  </si>
  <si>
    <t>Птица отварная</t>
  </si>
  <si>
    <t>120/5</t>
  </si>
  <si>
    <t>Рис отварной</t>
  </si>
  <si>
    <t>Компот из кураги</t>
  </si>
  <si>
    <t>Итого за обед</t>
  </si>
  <si>
    <t>Булочка домашняя</t>
  </si>
  <si>
    <t>Овощное рагу</t>
  </si>
  <si>
    <t>Йогурт</t>
  </si>
  <si>
    <t>День: среда</t>
  </si>
  <si>
    <t>Возрастная категория: 12 лет</t>
  </si>
  <si>
    <t>Каша рисовая молочная жидкая с маслом</t>
  </si>
  <si>
    <t>Чай с сахаром</t>
  </si>
  <si>
    <t>Огурцы свежие в нарезке</t>
  </si>
  <si>
    <t>Суп картофельный с горохом</t>
  </si>
  <si>
    <t xml:space="preserve">Гуляш из говядины </t>
  </si>
  <si>
    <t>120/40</t>
  </si>
  <si>
    <t>Каша гречневая рассыпчатая</t>
  </si>
  <si>
    <t>Компот из смеси сухофруктов</t>
  </si>
  <si>
    <t xml:space="preserve">Булочка «Веснушка» </t>
  </si>
  <si>
    <t>Голубцы ленивые</t>
  </si>
  <si>
    <t>День: четверг</t>
  </si>
  <si>
    <t>Кофейный напиток на сгущенном молоке</t>
  </si>
  <si>
    <t>190/28/10</t>
  </si>
  <si>
    <t>60/10</t>
  </si>
  <si>
    <t>Салат из белокачанной капусты с морковью</t>
  </si>
  <si>
    <t xml:space="preserve">Суп крестьянский с крупой </t>
  </si>
  <si>
    <t>Компот из свежих яблок (с витамином С)</t>
  </si>
  <si>
    <t>Бутерброд с сыром</t>
  </si>
  <si>
    <t>25/20</t>
  </si>
  <si>
    <t xml:space="preserve">Тефтели из говядины в молочном соусе </t>
  </si>
  <si>
    <t xml:space="preserve">Макароны отварные с маслом слив. </t>
  </si>
  <si>
    <t>Молоко кипячёное</t>
  </si>
  <si>
    <t>117.31</t>
  </si>
  <si>
    <t>День: пятница</t>
  </si>
  <si>
    <t>Печенье</t>
  </si>
  <si>
    <t>582 (сборник т.н. 2021г.)</t>
  </si>
  <si>
    <t xml:space="preserve">Итого за завтрак: </t>
  </si>
  <si>
    <t>Огурец солёный</t>
  </si>
  <si>
    <t xml:space="preserve">Свекольник </t>
  </si>
  <si>
    <t xml:space="preserve">Котлеты «Школьные» </t>
  </si>
  <si>
    <t>347 (сборник т.н. 2021г.)</t>
  </si>
  <si>
    <t>Пюре картофельное с маслом</t>
  </si>
  <si>
    <t xml:space="preserve">Капуста тушеная </t>
  </si>
  <si>
    <t>Напиток из шиповника</t>
  </si>
  <si>
    <t>Ватрушка с повидлом</t>
  </si>
  <si>
    <t>Омлет натуральный</t>
  </si>
  <si>
    <t xml:space="preserve">Зеленый горошек консервированный отварной для подгарнировки </t>
  </si>
  <si>
    <t>День: понедельник</t>
  </si>
  <si>
    <t>Неделя: вторая</t>
  </si>
  <si>
    <t>Запеканка манная с яблоками</t>
  </si>
  <si>
    <t>День: вторник</t>
  </si>
  <si>
    <t>Возрастная категория: о 12 лет</t>
  </si>
  <si>
    <t>Каша молочная пшеничная жидкая</t>
  </si>
  <si>
    <t>Булочка «Нежная» с маслом сливочным</t>
  </si>
  <si>
    <t>308/365</t>
  </si>
  <si>
    <t>190/38/3</t>
  </si>
  <si>
    <t xml:space="preserve">           </t>
  </si>
  <si>
    <t>Салат из отварной свеклы</t>
  </si>
  <si>
    <t>Котлета из говядины</t>
  </si>
  <si>
    <t>Пряники</t>
  </si>
  <si>
    <t>Приказ от 22.08.2022№90</t>
  </si>
  <si>
    <t>Хлеб  ржано-пшеничный</t>
  </si>
  <si>
    <t>Яйцо вареное(шт)</t>
  </si>
  <si>
    <t>Омлет с зеленным горошком</t>
  </si>
  <si>
    <t>Сдоба обыкновенная с маслом сливочным</t>
  </si>
  <si>
    <t>319/365</t>
  </si>
  <si>
    <t>303(сборник Т.Н. 2021)</t>
  </si>
  <si>
    <t>233(сборник т.н. 2021г)</t>
  </si>
  <si>
    <t>Чай с сахаром и лимоном</t>
  </si>
  <si>
    <t>Салат из свежих помидоров</t>
  </si>
  <si>
    <t>Рассольник домашний</t>
  </si>
  <si>
    <t>Макароны отварные с маслом сливочным</t>
  </si>
  <si>
    <t>Прием пищи:</t>
  </si>
  <si>
    <t>Вес</t>
  </si>
  <si>
    <t>блюда</t>
  </si>
  <si>
    <t>№ рецептуры (по сборнику Уральский региональный центр питания) г.Пермь 2008г</t>
  </si>
  <si>
    <t xml:space="preserve">Каша манная молочная вязкая </t>
  </si>
  <si>
    <r>
      <t xml:space="preserve"> </t>
    </r>
    <r>
      <rPr>
        <sz val="14"/>
        <color theme="1"/>
        <rFont val="Times New Roman"/>
        <family val="1"/>
        <charset val="204"/>
      </rPr>
      <t>Чай с сахаром</t>
    </r>
  </si>
  <si>
    <t>Суп картофельный с клецками</t>
  </si>
  <si>
    <t>250/30</t>
  </si>
  <si>
    <t>Пирожок с повидлом</t>
  </si>
  <si>
    <t xml:space="preserve">Каша ячневая молочная вязкая </t>
  </si>
  <si>
    <t>Коржик</t>
  </si>
  <si>
    <t>10/20/15</t>
  </si>
  <si>
    <t>Пудинг творожный запеченный</t>
  </si>
  <si>
    <t>250/50</t>
  </si>
  <si>
    <t>Завтрак</t>
  </si>
  <si>
    <t>Огурец соленный</t>
  </si>
  <si>
    <t>Суфле рыбное</t>
  </si>
  <si>
    <t>Картофельное пюре</t>
  </si>
  <si>
    <t>Салат из белокочанной капусты с моровью</t>
  </si>
  <si>
    <t>Суп картофельный с макоронными изделиями</t>
  </si>
  <si>
    <t>Плов из отварной птицы</t>
  </si>
  <si>
    <t xml:space="preserve">Каша пшенная молочная вязкая </t>
  </si>
  <si>
    <t>Чай с сахаром с лимоном</t>
  </si>
  <si>
    <t>Бутерброт с джемом</t>
  </si>
  <si>
    <t>Салат из моровью</t>
  </si>
  <si>
    <t>Суп картофельный с рыбной консервой</t>
  </si>
  <si>
    <t>Тефтели из говядины в молочном соусе</t>
  </si>
  <si>
    <t>Макароны отварные с маслом слив.</t>
  </si>
  <si>
    <t>Чай с сахаром  и лимоном</t>
  </si>
  <si>
    <t>Поздний ужин</t>
  </si>
  <si>
    <t>Итого</t>
  </si>
  <si>
    <t>Биточки из гоядины (ежики)</t>
  </si>
  <si>
    <t xml:space="preserve">Суфле рыбное </t>
  </si>
  <si>
    <t>ужин</t>
  </si>
  <si>
    <t>Каша "Дружба"</t>
  </si>
  <si>
    <t>Обед</t>
  </si>
  <si>
    <t>Ужин</t>
  </si>
  <si>
    <t>Борщ капустой и картофелем со сметаной</t>
  </si>
  <si>
    <t xml:space="preserve">Каша кукурузная молочная жидкая </t>
  </si>
  <si>
    <t>303(сб. т.н 2021г)</t>
  </si>
  <si>
    <t>Капуста тушеная</t>
  </si>
  <si>
    <t>ужин:</t>
  </si>
  <si>
    <t>Фрукт</t>
  </si>
  <si>
    <t>80/30</t>
  </si>
  <si>
    <t>250/55</t>
  </si>
  <si>
    <t>Курица отварная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</si>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</sst>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FFFFFF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justify" vertical="center" wrapText="1"/>
    </xf>
    <xf numFmtId="2" fontId="3" fillId="0" borderId="3" xfId="0" applyNumberFormat="1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5" fillId="0" borderId="1" xfId="0" applyNumberFormat="1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top" wrapText="1"/>
    </xf>
    <xf numFmtId="2" fontId="3" fillId="0" borderId="6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justify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left" vertical="center"/>
    </xf>
    <xf numFmtId="0" fontId="10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/>
    </xf>
    <xf numFmtId="0" fontId="0" fillId="0" borderId="13" xfId="0" applyBorder="1"/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2" fontId="3" fillId="0" borderId="6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/>
    </xf>
    <xf numFmtId="2" fontId="5" fillId="0" borderId="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justify" vertical="center" wrapText="1"/>
    </xf>
    <xf numFmtId="0" fontId="5" fillId="0" borderId="0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/>
    </xf>
    <xf numFmtId="0" fontId="3" fillId="0" borderId="5" xfId="0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22" xfId="0" applyFont="1" applyBorder="1" applyAlignment="1">
      <alignment horizontal="left"/>
    </xf>
    <xf numFmtId="2" fontId="3" fillId="0" borderId="19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2" fontId="5" fillId="0" borderId="20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justify" vertical="center" wrapText="1"/>
    </xf>
    <xf numFmtId="2" fontId="3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7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2" fontId="3" fillId="0" borderId="0" xfId="0" applyNumberFormat="1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justify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2" fontId="3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4"/>
  <sheetViews>
    <sheetView tabSelected="1" topLeftCell="A250" zoomScaleNormal="100" workbookViewId="0">
      <selection activeCell="N262" sqref="N262"/>
    </sheetView>
  </sheetViews>
  <sheetFormatPr defaultRowHeight="15" x14ac:dyDescent="0.25"/>
  <cols>
    <col min="1" max="1" width="11.42578125" customWidth="1"/>
    <col min="2" max="2" width="46.42578125" customWidth="1"/>
    <col min="3" max="3" width="10.140625" customWidth="1"/>
    <col min="4" max="4" width="7.85546875" customWidth="1"/>
    <col min="5" max="5" width="8.42578125" customWidth="1"/>
    <col min="6" max="6" width="10" customWidth="1"/>
    <col min="7" max="7" width="9.7109375" customWidth="1"/>
    <col min="8" max="8" width="26.42578125" customWidth="1"/>
  </cols>
  <sheetData>
    <row r="1" spans="1:8" ht="16.5" x14ac:dyDescent="0.25">
      <c r="A1" s="235" t="s">
        <v>1</v>
      </c>
      <c r="B1" s="235"/>
      <c r="C1" s="235"/>
      <c r="D1" s="235"/>
      <c r="E1" s="235"/>
      <c r="F1" s="235"/>
      <c r="G1" s="235"/>
      <c r="H1" s="235"/>
    </row>
    <row r="2" spans="1:8" ht="18.75" customHeight="1" x14ac:dyDescent="0.25">
      <c r="A2" s="235" t="s">
        <v>2</v>
      </c>
      <c r="B2" s="235"/>
      <c r="C2" s="235"/>
      <c r="D2" s="235"/>
      <c r="E2" s="235"/>
      <c r="F2" s="235"/>
      <c r="G2" s="235"/>
      <c r="H2" s="235"/>
    </row>
    <row r="3" spans="1:8" ht="15" customHeight="1" x14ac:dyDescent="0.25">
      <c r="A3" s="235" t="s">
        <v>3</v>
      </c>
      <c r="B3" s="235"/>
      <c r="C3" s="235"/>
      <c r="D3" s="235"/>
      <c r="E3" s="235"/>
      <c r="F3" s="235"/>
      <c r="G3" s="235"/>
      <c r="H3" s="235"/>
    </row>
    <row r="4" spans="1:8" ht="15" customHeight="1" x14ac:dyDescent="0.25">
      <c r="A4" s="235" t="s">
        <v>126</v>
      </c>
      <c r="B4" s="235"/>
      <c r="C4" s="235"/>
      <c r="D4" s="235"/>
      <c r="E4" s="235"/>
      <c r="F4" s="235"/>
      <c r="G4" s="235"/>
      <c r="H4" s="235"/>
    </row>
    <row r="5" spans="1:8" ht="14.25" customHeight="1" x14ac:dyDescent="0.25">
      <c r="A5" s="209" t="s">
        <v>4</v>
      </c>
      <c r="B5" s="209"/>
      <c r="C5" s="209"/>
      <c r="D5" s="209"/>
      <c r="E5" s="209"/>
      <c r="F5" s="209"/>
      <c r="G5" s="209"/>
      <c r="H5" s="209"/>
    </row>
    <row r="6" spans="1:8" ht="16.5" x14ac:dyDescent="0.25">
      <c r="A6" s="209" t="s">
        <v>5</v>
      </c>
      <c r="B6" s="209"/>
      <c r="C6" s="209"/>
      <c r="D6" s="209"/>
      <c r="E6" s="209"/>
      <c r="F6" s="209"/>
      <c r="G6" s="209"/>
      <c r="H6" s="209"/>
    </row>
    <row r="7" spans="1:8" ht="16.5" x14ac:dyDescent="0.25">
      <c r="A7" s="209" t="s">
        <v>6</v>
      </c>
      <c r="B7" s="209"/>
      <c r="C7" s="209"/>
      <c r="D7" s="209"/>
      <c r="E7" s="209"/>
      <c r="F7" s="209"/>
      <c r="G7" s="209"/>
      <c r="H7" s="209"/>
    </row>
    <row r="8" spans="1:8" ht="15" customHeight="1" x14ac:dyDescent="0.25">
      <c r="A8" s="209" t="s">
        <v>7</v>
      </c>
      <c r="B8" s="209"/>
      <c r="C8" s="209"/>
      <c r="D8" s="209"/>
      <c r="E8" s="209"/>
      <c r="F8" s="209"/>
      <c r="G8" s="209"/>
      <c r="H8" s="209"/>
    </row>
    <row r="9" spans="1:8" ht="16.5" x14ac:dyDescent="0.25">
      <c r="A9" s="209"/>
      <c r="B9" s="209"/>
      <c r="C9" s="209"/>
      <c r="D9" s="209"/>
      <c r="E9" s="209"/>
      <c r="F9" s="209"/>
      <c r="G9" s="209"/>
      <c r="H9" s="209"/>
    </row>
    <row r="10" spans="1:8" ht="16.5" x14ac:dyDescent="0.25">
      <c r="A10" s="209"/>
      <c r="B10" s="209"/>
      <c r="C10" s="209"/>
      <c r="D10" s="209"/>
      <c r="E10" s="209"/>
      <c r="F10" s="209"/>
      <c r="G10" s="209"/>
      <c r="H10" s="209"/>
    </row>
    <row r="11" spans="1:8" ht="16.5" x14ac:dyDescent="0.25">
      <c r="A11" s="200" t="s">
        <v>8</v>
      </c>
      <c r="B11" s="200"/>
      <c r="C11" s="200"/>
      <c r="D11" s="200"/>
      <c r="E11" s="200"/>
      <c r="F11" s="200"/>
      <c r="G11" s="200"/>
      <c r="H11" s="200"/>
    </row>
    <row r="12" spans="1:8" ht="16.5" x14ac:dyDescent="0.25">
      <c r="A12" s="200" t="s">
        <v>9</v>
      </c>
      <c r="B12" s="200"/>
      <c r="C12" s="200"/>
      <c r="D12" s="200"/>
      <c r="E12" s="200"/>
      <c r="F12" s="200"/>
      <c r="G12" s="200"/>
      <c r="H12" s="200"/>
    </row>
    <row r="13" spans="1:8" ht="16.5" x14ac:dyDescent="0.25">
      <c r="A13" s="200" t="s">
        <v>10</v>
      </c>
      <c r="B13" s="200"/>
      <c r="C13" s="200"/>
      <c r="D13" s="200"/>
      <c r="E13" s="200"/>
      <c r="F13" s="200"/>
      <c r="G13" s="200"/>
      <c r="H13" s="200"/>
    </row>
    <row r="14" spans="1:8" ht="16.5" x14ac:dyDescent="0.25">
      <c r="A14" s="200" t="s">
        <v>11</v>
      </c>
      <c r="B14" s="200"/>
      <c r="C14" s="200"/>
      <c r="D14" s="200"/>
      <c r="E14" s="200"/>
      <c r="F14" s="200"/>
      <c r="G14" s="200"/>
      <c r="H14" s="200"/>
    </row>
    <row r="15" spans="1:8" ht="16.5" x14ac:dyDescent="0.25">
      <c r="A15" s="80"/>
      <c r="B15" s="81"/>
      <c r="C15" s="81"/>
      <c r="D15" s="81"/>
      <c r="E15" s="81"/>
      <c r="F15" s="81"/>
      <c r="G15" s="81"/>
      <c r="H15" s="81"/>
    </row>
    <row r="16" spans="1:8" ht="92.25" customHeight="1" x14ac:dyDescent="0.25">
      <c r="A16" s="216" t="s">
        <v>12</v>
      </c>
      <c r="B16" s="216" t="s">
        <v>13</v>
      </c>
      <c r="C16" s="240" t="s">
        <v>14</v>
      </c>
      <c r="D16" s="216" t="s">
        <v>15</v>
      </c>
      <c r="E16" s="216"/>
      <c r="F16" s="216"/>
      <c r="G16" s="216" t="s">
        <v>16</v>
      </c>
      <c r="H16" s="216" t="s">
        <v>17</v>
      </c>
    </row>
    <row r="17" spans="1:8" ht="34.5" customHeight="1" x14ac:dyDescent="0.25">
      <c r="A17" s="206"/>
      <c r="B17" s="206"/>
      <c r="C17" s="216"/>
      <c r="D17" s="4" t="s">
        <v>18</v>
      </c>
      <c r="E17" s="4" t="s">
        <v>19</v>
      </c>
      <c r="F17" s="4" t="s">
        <v>20</v>
      </c>
      <c r="G17" s="206"/>
      <c r="H17" s="206"/>
    </row>
    <row r="18" spans="1:8" ht="34.5" customHeight="1" x14ac:dyDescent="0.25">
      <c r="A18" s="202" t="s">
        <v>152</v>
      </c>
      <c r="B18" s="162" t="s">
        <v>22</v>
      </c>
      <c r="C18" s="83" t="s">
        <v>23</v>
      </c>
      <c r="D18" s="85">
        <v>7.91</v>
      </c>
      <c r="E18" s="83">
        <v>10.11</v>
      </c>
      <c r="F18" s="83">
        <v>31.86</v>
      </c>
      <c r="G18" s="83">
        <v>259.23</v>
      </c>
      <c r="H18" s="134">
        <v>109</v>
      </c>
    </row>
    <row r="19" spans="1:8" ht="16.5" x14ac:dyDescent="0.25">
      <c r="A19" s="203"/>
      <c r="B19" s="4" t="s">
        <v>24</v>
      </c>
      <c r="C19" s="4" t="s">
        <v>25</v>
      </c>
      <c r="D19" s="4">
        <v>0.12</v>
      </c>
      <c r="E19" s="11" t="s">
        <v>26</v>
      </c>
      <c r="F19" s="11">
        <v>12.14</v>
      </c>
      <c r="G19" s="4">
        <v>48.64</v>
      </c>
      <c r="H19" s="135">
        <v>300</v>
      </c>
    </row>
    <row r="20" spans="1:8" ht="33" x14ac:dyDescent="0.25">
      <c r="A20" s="203"/>
      <c r="B20" s="4" t="s">
        <v>27</v>
      </c>
      <c r="C20" s="4" t="s">
        <v>28</v>
      </c>
      <c r="D20" s="10">
        <v>6.67</v>
      </c>
      <c r="E20" s="10">
        <v>13.08</v>
      </c>
      <c r="F20" s="12">
        <v>10.11</v>
      </c>
      <c r="G20" s="9">
        <v>185</v>
      </c>
      <c r="H20" s="135">
        <v>376</v>
      </c>
    </row>
    <row r="21" spans="1:8" ht="16.5" x14ac:dyDescent="0.25">
      <c r="A21" s="204"/>
      <c r="B21" s="4" t="s">
        <v>29</v>
      </c>
      <c r="C21" s="4">
        <v>60</v>
      </c>
      <c r="D21" s="10">
        <v>6</v>
      </c>
      <c r="E21" s="10">
        <v>0.88</v>
      </c>
      <c r="F21" s="13">
        <v>39.6</v>
      </c>
      <c r="G21" s="9">
        <v>181.24</v>
      </c>
      <c r="H21" s="4"/>
    </row>
    <row r="22" spans="1:8" ht="0.75" customHeight="1" x14ac:dyDescent="0.25">
      <c r="A22" s="207" t="s">
        <v>31</v>
      </c>
      <c r="B22" s="207"/>
      <c r="C22" s="238">
        <f>255+215+50+60</f>
        <v>580</v>
      </c>
      <c r="D22" s="236">
        <f>SUM(D18:D21)</f>
        <v>20.7</v>
      </c>
      <c r="E22" s="236">
        <f t="shared" ref="E22:G22" si="0">SUM(E18:E21)</f>
        <v>24.069999999999997</v>
      </c>
      <c r="F22" s="236">
        <f t="shared" si="0"/>
        <v>93.710000000000008</v>
      </c>
      <c r="G22" s="236">
        <f t="shared" si="0"/>
        <v>674.11</v>
      </c>
      <c r="H22" s="207"/>
    </row>
    <row r="23" spans="1:8" ht="28.5" customHeight="1" x14ac:dyDescent="0.25">
      <c r="A23" s="207"/>
      <c r="B23" s="207"/>
      <c r="C23" s="239"/>
      <c r="D23" s="207"/>
      <c r="E23" s="207"/>
      <c r="F23" s="207"/>
      <c r="G23" s="207"/>
      <c r="H23" s="207"/>
    </row>
    <row r="24" spans="1:8" ht="15.75" customHeight="1" x14ac:dyDescent="0.25">
      <c r="A24" s="211"/>
      <c r="B24" s="211"/>
      <c r="C24" s="211"/>
      <c r="D24" s="211"/>
      <c r="E24" s="211"/>
      <c r="F24" s="211"/>
      <c r="G24" s="211"/>
      <c r="H24" s="211"/>
    </row>
    <row r="25" spans="1:8" ht="99.75" customHeight="1" x14ac:dyDescent="0.25">
      <c r="A25" s="202" t="s">
        <v>12</v>
      </c>
      <c r="B25" s="202" t="s">
        <v>13</v>
      </c>
      <c r="C25" s="202" t="s">
        <v>14</v>
      </c>
      <c r="D25" s="222" t="s">
        <v>15</v>
      </c>
      <c r="E25" s="223"/>
      <c r="F25" s="224"/>
      <c r="G25" s="202" t="s">
        <v>16</v>
      </c>
      <c r="H25" s="202" t="s">
        <v>17</v>
      </c>
    </row>
    <row r="26" spans="1:8" ht="16.5" customHeight="1" x14ac:dyDescent="0.25">
      <c r="A26" s="204"/>
      <c r="B26" s="204"/>
      <c r="C26" s="204"/>
      <c r="D26" s="1" t="s">
        <v>18</v>
      </c>
      <c r="E26" s="1" t="s">
        <v>19</v>
      </c>
      <c r="F26" s="1" t="s">
        <v>20</v>
      </c>
      <c r="G26" s="204"/>
      <c r="H26" s="204"/>
    </row>
    <row r="27" spans="1:8" ht="16.5" customHeight="1" x14ac:dyDescent="0.25">
      <c r="A27" s="202" t="s">
        <v>36</v>
      </c>
      <c r="B27" s="87" t="s">
        <v>37</v>
      </c>
      <c r="C27" s="147">
        <v>100</v>
      </c>
      <c r="D27" s="53">
        <v>0.92</v>
      </c>
      <c r="E27" s="20">
        <v>0.17</v>
      </c>
      <c r="F27" s="20">
        <v>3.83</v>
      </c>
      <c r="G27" s="147">
        <v>19.170000000000002</v>
      </c>
      <c r="H27" s="84">
        <v>345</v>
      </c>
    </row>
    <row r="28" spans="1:8" ht="39" customHeight="1" x14ac:dyDescent="0.25">
      <c r="A28" s="203"/>
      <c r="B28" s="87" t="s">
        <v>38</v>
      </c>
      <c r="C28" s="147">
        <v>250</v>
      </c>
      <c r="D28" s="20">
        <v>2.09</v>
      </c>
      <c r="E28" s="20">
        <v>6.63</v>
      </c>
      <c r="F28" s="20">
        <v>10.64</v>
      </c>
      <c r="G28" s="147">
        <v>107.83</v>
      </c>
      <c r="H28" s="84">
        <v>63</v>
      </c>
    </row>
    <row r="29" spans="1:8" ht="16.5" customHeight="1" x14ac:dyDescent="0.25">
      <c r="A29" s="203"/>
      <c r="B29" s="87" t="s">
        <v>169</v>
      </c>
      <c r="C29" s="147">
        <v>120</v>
      </c>
      <c r="D29" s="20">
        <v>18.27</v>
      </c>
      <c r="E29" s="53">
        <v>20</v>
      </c>
      <c r="F29" s="20">
        <v>9.73</v>
      </c>
      <c r="G29" s="147">
        <v>252.44</v>
      </c>
      <c r="H29" s="84">
        <v>189</v>
      </c>
    </row>
    <row r="30" spans="1:8" ht="16.5" customHeight="1" x14ac:dyDescent="0.25">
      <c r="A30" s="203"/>
      <c r="B30" s="87" t="s">
        <v>165</v>
      </c>
      <c r="C30" s="147">
        <v>200</v>
      </c>
      <c r="D30" s="20">
        <v>7.36</v>
      </c>
      <c r="E30" s="20">
        <v>7.05</v>
      </c>
      <c r="F30" s="20">
        <v>46.97</v>
      </c>
      <c r="G30" s="147">
        <v>281.08999999999997</v>
      </c>
      <c r="H30" s="84">
        <v>277</v>
      </c>
    </row>
    <row r="31" spans="1:8" ht="15" customHeight="1" x14ac:dyDescent="0.25">
      <c r="A31" s="203"/>
      <c r="B31" s="106" t="s">
        <v>39</v>
      </c>
      <c r="C31" s="151">
        <v>200</v>
      </c>
      <c r="D31" s="152">
        <v>1</v>
      </c>
      <c r="E31" s="152">
        <v>0.2</v>
      </c>
      <c r="F31" s="152">
        <v>22</v>
      </c>
      <c r="G31" s="152">
        <v>88</v>
      </c>
      <c r="H31" s="107">
        <v>293</v>
      </c>
    </row>
    <row r="32" spans="1:8" ht="15" customHeight="1" x14ac:dyDescent="0.25">
      <c r="A32" s="203"/>
      <c r="B32" s="103" t="s">
        <v>127</v>
      </c>
      <c r="C32" s="153">
        <v>60</v>
      </c>
      <c r="D32" s="154">
        <v>6.36</v>
      </c>
      <c r="E32" s="154">
        <v>0.6</v>
      </c>
      <c r="F32" s="154">
        <v>40.14</v>
      </c>
      <c r="G32" s="154">
        <v>188.16</v>
      </c>
      <c r="H32" s="105"/>
    </row>
    <row r="33" spans="1:8" ht="15" customHeight="1" x14ac:dyDescent="0.25">
      <c r="A33" s="204"/>
      <c r="B33" s="104" t="s">
        <v>29</v>
      </c>
      <c r="C33" s="153">
        <v>60</v>
      </c>
      <c r="D33" s="154">
        <v>6</v>
      </c>
      <c r="E33" s="154">
        <v>0.88</v>
      </c>
      <c r="F33" s="154">
        <v>39.6</v>
      </c>
      <c r="G33" s="154">
        <v>181.24</v>
      </c>
      <c r="H33" s="105"/>
    </row>
    <row r="34" spans="1:8" ht="32.25" customHeight="1" x14ac:dyDescent="0.25">
      <c r="A34" s="143" t="s">
        <v>70</v>
      </c>
      <c r="B34" s="82"/>
      <c r="C34" s="155">
        <f>SUM(C27:C33)</f>
        <v>990</v>
      </c>
      <c r="D34" s="156">
        <f>SUM(D27:D33)</f>
        <v>42</v>
      </c>
      <c r="E34" s="155">
        <f t="shared" ref="E34:G34" si="1">SUM(E27:E33)</f>
        <v>35.530000000000008</v>
      </c>
      <c r="F34" s="155">
        <f t="shared" si="1"/>
        <v>172.91</v>
      </c>
      <c r="G34" s="155">
        <f t="shared" si="1"/>
        <v>1117.9299999999998</v>
      </c>
      <c r="H34" s="105"/>
    </row>
    <row r="35" spans="1:8" ht="15" customHeight="1" x14ac:dyDescent="0.25">
      <c r="A35" s="209"/>
      <c r="B35" s="209"/>
      <c r="C35" s="209"/>
      <c r="D35" s="209"/>
      <c r="E35" s="209"/>
      <c r="F35" s="209"/>
      <c r="G35" s="209"/>
      <c r="H35" s="209"/>
    </row>
    <row r="36" spans="1:8" ht="90.75" customHeight="1" x14ac:dyDescent="0.25">
      <c r="A36" s="254" t="s">
        <v>12</v>
      </c>
      <c r="B36" s="256" t="s">
        <v>13</v>
      </c>
      <c r="C36" s="254" t="s">
        <v>14</v>
      </c>
      <c r="D36" s="229" t="s">
        <v>15</v>
      </c>
      <c r="E36" s="230"/>
      <c r="F36" s="231"/>
      <c r="G36" s="47" t="s">
        <v>16</v>
      </c>
      <c r="H36" s="258" t="s">
        <v>17</v>
      </c>
    </row>
    <row r="37" spans="1:8" ht="15" customHeight="1" x14ac:dyDescent="0.25">
      <c r="A37" s="255"/>
      <c r="B37" s="257"/>
      <c r="C37" s="255"/>
      <c r="D37" s="16" t="s">
        <v>18</v>
      </c>
      <c r="E37" s="16" t="s">
        <v>19</v>
      </c>
      <c r="F37" s="16" t="s">
        <v>20</v>
      </c>
      <c r="G37" s="48"/>
      <c r="H37" s="259"/>
    </row>
    <row r="38" spans="1:8" ht="16.5" x14ac:dyDescent="0.25">
      <c r="A38" s="207" t="s">
        <v>42</v>
      </c>
      <c r="B38" s="4" t="s">
        <v>0</v>
      </c>
      <c r="C38" s="4">
        <v>130</v>
      </c>
      <c r="D38" s="172">
        <v>5.07</v>
      </c>
      <c r="E38" s="172">
        <v>39.78</v>
      </c>
      <c r="F38" s="172">
        <v>81.25</v>
      </c>
      <c r="G38" s="172">
        <v>703.3</v>
      </c>
      <c r="H38" s="39">
        <v>380</v>
      </c>
    </row>
    <row r="39" spans="1:8" ht="28.5" customHeight="1" x14ac:dyDescent="0.25">
      <c r="A39" s="207"/>
      <c r="B39" s="206" t="s">
        <v>43</v>
      </c>
      <c r="C39" s="215" t="s">
        <v>44</v>
      </c>
      <c r="D39" s="206">
        <v>7.0000000000000007E-2</v>
      </c>
      <c r="E39" s="206">
        <v>0.01</v>
      </c>
      <c r="F39" s="206">
        <v>15.31</v>
      </c>
      <c r="G39" s="206">
        <v>61.62</v>
      </c>
      <c r="H39" s="205">
        <v>294</v>
      </c>
    </row>
    <row r="40" spans="1:8" ht="15.75" hidden="1" customHeight="1" x14ac:dyDescent="0.25">
      <c r="A40" s="207"/>
      <c r="B40" s="206"/>
      <c r="C40" s="216"/>
      <c r="D40" s="206"/>
      <c r="E40" s="206"/>
      <c r="F40" s="206"/>
      <c r="G40" s="206"/>
      <c r="H40" s="205"/>
    </row>
    <row r="41" spans="1:8" ht="33" x14ac:dyDescent="0.25">
      <c r="A41" s="77" t="s">
        <v>45</v>
      </c>
      <c r="B41" s="77"/>
      <c r="C41" s="163">
        <v>352</v>
      </c>
      <c r="D41" s="173">
        <v>5.14</v>
      </c>
      <c r="E41" s="173">
        <v>39.79</v>
      </c>
      <c r="F41" s="173">
        <v>96.56</v>
      </c>
      <c r="G41" s="173">
        <v>764.65</v>
      </c>
      <c r="H41" s="77"/>
    </row>
    <row r="42" spans="1:8" ht="16.5" x14ac:dyDescent="0.25">
      <c r="A42" s="211"/>
      <c r="B42" s="211"/>
      <c r="C42" s="211"/>
      <c r="D42" s="211"/>
      <c r="E42" s="211"/>
      <c r="F42" s="211"/>
      <c r="G42" s="211"/>
      <c r="H42" s="211"/>
    </row>
    <row r="43" spans="1:8" ht="87.75" customHeight="1" x14ac:dyDescent="0.25">
      <c r="A43" s="202" t="s">
        <v>12</v>
      </c>
      <c r="B43" s="202" t="s">
        <v>13</v>
      </c>
      <c r="C43" s="202" t="s">
        <v>14</v>
      </c>
      <c r="D43" s="222" t="s">
        <v>15</v>
      </c>
      <c r="E43" s="223"/>
      <c r="F43" s="224"/>
      <c r="G43" s="202" t="s">
        <v>16</v>
      </c>
      <c r="H43" s="202" t="s">
        <v>17</v>
      </c>
    </row>
    <row r="44" spans="1:8" ht="16.5" x14ac:dyDescent="0.25">
      <c r="A44" s="204"/>
      <c r="B44" s="204"/>
      <c r="C44" s="204"/>
      <c r="D44" s="75" t="s">
        <v>33</v>
      </c>
      <c r="E44" s="75" t="s">
        <v>34</v>
      </c>
      <c r="F44" s="75" t="s">
        <v>35</v>
      </c>
      <c r="G44" s="204"/>
      <c r="H44" s="204"/>
    </row>
    <row r="45" spans="1:8" ht="15" customHeight="1" x14ac:dyDescent="0.25">
      <c r="A45" s="252" t="s">
        <v>46</v>
      </c>
      <c r="B45" s="201" t="s">
        <v>47</v>
      </c>
      <c r="C45" s="201" t="s">
        <v>48</v>
      </c>
      <c r="D45" s="201">
        <v>15.34</v>
      </c>
      <c r="E45" s="201">
        <v>9.39</v>
      </c>
      <c r="F45" s="201">
        <v>15.7</v>
      </c>
      <c r="G45" s="201">
        <v>207.55</v>
      </c>
      <c r="H45" s="202">
        <v>174</v>
      </c>
    </row>
    <row r="46" spans="1:8" ht="4.5" hidden="1" customHeight="1" x14ac:dyDescent="0.25">
      <c r="A46" s="243"/>
      <c r="B46" s="201"/>
      <c r="C46" s="201"/>
      <c r="D46" s="201"/>
      <c r="E46" s="201"/>
      <c r="F46" s="201"/>
      <c r="G46" s="201"/>
      <c r="H46" s="203"/>
    </row>
    <row r="47" spans="1:8" ht="3" customHeight="1" x14ac:dyDescent="0.25">
      <c r="A47" s="243"/>
      <c r="B47" s="201"/>
      <c r="C47" s="201"/>
      <c r="D47" s="201"/>
      <c r="E47" s="201"/>
      <c r="F47" s="201"/>
      <c r="G47" s="201"/>
      <c r="H47" s="204"/>
    </row>
    <row r="48" spans="1:8" ht="16.5" customHeight="1" x14ac:dyDescent="0.25">
      <c r="A48" s="243"/>
      <c r="B48" s="201" t="s">
        <v>49</v>
      </c>
      <c r="C48" s="220">
        <v>200</v>
      </c>
      <c r="D48" s="220">
        <v>4.25</v>
      </c>
      <c r="E48" s="220">
        <v>8.08</v>
      </c>
      <c r="F48" s="220">
        <v>31.05</v>
      </c>
      <c r="G48" s="220">
        <v>213.88</v>
      </c>
      <c r="H48" s="202">
        <v>241</v>
      </c>
    </row>
    <row r="49" spans="1:8" ht="3" customHeight="1" x14ac:dyDescent="0.25">
      <c r="A49" s="243"/>
      <c r="B49" s="201"/>
      <c r="C49" s="260"/>
      <c r="D49" s="260"/>
      <c r="E49" s="260"/>
      <c r="F49" s="260"/>
      <c r="G49" s="260"/>
      <c r="H49" s="203"/>
    </row>
    <row r="50" spans="1:8" ht="16.5" hidden="1" customHeight="1" x14ac:dyDescent="0.25">
      <c r="A50" s="243"/>
      <c r="B50" s="201"/>
      <c r="C50" s="221"/>
      <c r="D50" s="221"/>
      <c r="E50" s="221"/>
      <c r="F50" s="221"/>
      <c r="G50" s="221"/>
      <c r="H50" s="204"/>
    </row>
    <row r="51" spans="1:8" ht="16.5" x14ac:dyDescent="0.25">
      <c r="A51" s="243"/>
      <c r="B51" s="4" t="s">
        <v>24</v>
      </c>
      <c r="C51" s="87" t="s">
        <v>25</v>
      </c>
      <c r="D51" s="87" t="s">
        <v>26</v>
      </c>
      <c r="E51" s="87" t="s">
        <v>26</v>
      </c>
      <c r="F51" s="87">
        <v>14.98</v>
      </c>
      <c r="G51" s="86">
        <v>60</v>
      </c>
      <c r="H51" s="39">
        <v>300</v>
      </c>
    </row>
    <row r="52" spans="1:8" ht="16.5" x14ac:dyDescent="0.25">
      <c r="A52" s="243"/>
      <c r="B52" s="4" t="s">
        <v>40</v>
      </c>
      <c r="C52" s="87">
        <v>60</v>
      </c>
      <c r="D52" s="87">
        <v>6.36</v>
      </c>
      <c r="E52" s="87">
        <v>0.6</v>
      </c>
      <c r="F52" s="87">
        <v>40.14</v>
      </c>
      <c r="G52" s="87">
        <v>188.16</v>
      </c>
      <c r="H52" s="4"/>
    </row>
    <row r="53" spans="1:8" ht="16.5" x14ac:dyDescent="0.25">
      <c r="A53" s="253"/>
      <c r="B53" s="4" t="s">
        <v>29</v>
      </c>
      <c r="C53" s="87">
        <v>60</v>
      </c>
      <c r="D53" s="86">
        <v>6</v>
      </c>
      <c r="E53" s="87" t="s">
        <v>30</v>
      </c>
      <c r="F53" s="87">
        <v>39.6</v>
      </c>
      <c r="G53" s="87">
        <v>181.24</v>
      </c>
      <c r="H53" s="4"/>
    </row>
    <row r="54" spans="1:8" ht="33" x14ac:dyDescent="0.25">
      <c r="A54" s="77" t="s">
        <v>50</v>
      </c>
      <c r="B54" s="77"/>
      <c r="C54" s="108">
        <f>120+30+200+215+120</f>
        <v>685</v>
      </c>
      <c r="D54" s="108">
        <f>SUM(D45:D53)</f>
        <v>31.95</v>
      </c>
      <c r="E54" s="108">
        <f t="shared" ref="E54:G54" si="2">SUM(E45:E53)</f>
        <v>18.07</v>
      </c>
      <c r="F54" s="108">
        <f t="shared" si="2"/>
        <v>141.47</v>
      </c>
      <c r="G54" s="108">
        <f t="shared" si="2"/>
        <v>850.83</v>
      </c>
      <c r="H54" s="77"/>
    </row>
    <row r="55" spans="1:8" ht="30" customHeight="1" x14ac:dyDescent="0.25">
      <c r="A55" s="211"/>
      <c r="B55" s="211"/>
      <c r="C55" s="211"/>
      <c r="D55" s="211"/>
      <c r="E55" s="211"/>
      <c r="F55" s="211"/>
      <c r="G55" s="211"/>
      <c r="H55" s="211"/>
    </row>
    <row r="56" spans="1:8" ht="90" customHeight="1" x14ac:dyDescent="0.25">
      <c r="A56" s="202" t="s">
        <v>12</v>
      </c>
      <c r="B56" s="202" t="s">
        <v>13</v>
      </c>
      <c r="C56" s="202" t="s">
        <v>14</v>
      </c>
      <c r="D56" s="222" t="s">
        <v>15</v>
      </c>
      <c r="E56" s="223"/>
      <c r="F56" s="224"/>
      <c r="G56" s="202" t="s">
        <v>16</v>
      </c>
      <c r="H56" s="202" t="s">
        <v>17</v>
      </c>
    </row>
    <row r="57" spans="1:8" ht="12" customHeight="1" x14ac:dyDescent="0.25">
      <c r="A57" s="204"/>
      <c r="B57" s="204"/>
      <c r="C57" s="204"/>
      <c r="D57" s="75" t="s">
        <v>33</v>
      </c>
      <c r="E57" s="75" t="s">
        <v>34</v>
      </c>
      <c r="F57" s="75" t="s">
        <v>35</v>
      </c>
      <c r="G57" s="204"/>
      <c r="H57" s="204"/>
    </row>
    <row r="58" spans="1:8" ht="34.5" customHeight="1" x14ac:dyDescent="0.25">
      <c r="A58" s="56" t="s">
        <v>51</v>
      </c>
      <c r="B58" s="59" t="s">
        <v>52</v>
      </c>
      <c r="C58" s="147">
        <v>200</v>
      </c>
      <c r="D58" s="147">
        <v>4.16</v>
      </c>
      <c r="E58" s="147">
        <v>4.55</v>
      </c>
      <c r="F58" s="147" t="s">
        <v>53</v>
      </c>
      <c r="G58" s="147">
        <v>163.80000000000001</v>
      </c>
      <c r="H58" s="17"/>
    </row>
    <row r="59" spans="1:8" ht="16.5" x14ac:dyDescent="0.25">
      <c r="A59" s="60" t="s">
        <v>54</v>
      </c>
      <c r="B59" s="60"/>
      <c r="C59" s="60">
        <v>200</v>
      </c>
      <c r="D59" s="60">
        <v>4.16</v>
      </c>
      <c r="E59" s="60">
        <v>4.55</v>
      </c>
      <c r="F59" s="60">
        <v>27.69</v>
      </c>
      <c r="G59" s="60">
        <v>163.80000000000001</v>
      </c>
      <c r="H59" s="60"/>
    </row>
    <row r="60" spans="1:8" ht="67.5" customHeight="1" x14ac:dyDescent="0.25">
      <c r="A60" s="70"/>
      <c r="B60" s="70"/>
      <c r="C60" s="70"/>
      <c r="D60" s="70"/>
      <c r="E60" s="70"/>
      <c r="F60" s="70"/>
      <c r="G60" s="70"/>
      <c r="H60" s="70"/>
    </row>
    <row r="61" spans="1:8" ht="16.5" x14ac:dyDescent="0.25">
      <c r="A61" s="200" t="s">
        <v>55</v>
      </c>
      <c r="B61" s="200"/>
      <c r="C61" s="200"/>
      <c r="D61" s="200"/>
      <c r="E61" s="200"/>
      <c r="F61" s="200"/>
      <c r="G61" s="200"/>
      <c r="H61" s="200"/>
    </row>
    <row r="62" spans="1:8" ht="16.5" x14ac:dyDescent="0.25">
      <c r="A62" s="200" t="s">
        <v>9</v>
      </c>
      <c r="B62" s="200"/>
      <c r="C62" s="200"/>
      <c r="D62" s="200"/>
      <c r="E62" s="200"/>
      <c r="F62" s="200"/>
      <c r="G62" s="200"/>
      <c r="H62" s="200"/>
    </row>
    <row r="63" spans="1:8" ht="16.5" x14ac:dyDescent="0.25">
      <c r="A63" s="200" t="s">
        <v>10</v>
      </c>
      <c r="B63" s="200"/>
      <c r="C63" s="200"/>
      <c r="D63" s="200"/>
      <c r="E63" s="200"/>
      <c r="F63" s="200"/>
      <c r="G63" s="200"/>
      <c r="H63" s="200"/>
    </row>
    <row r="64" spans="1:8" ht="16.5" x14ac:dyDescent="0.25">
      <c r="A64" s="200" t="s">
        <v>56</v>
      </c>
      <c r="B64" s="200"/>
      <c r="C64" s="200"/>
      <c r="D64" s="200"/>
      <c r="E64" s="200"/>
      <c r="F64" s="200"/>
      <c r="G64" s="200"/>
      <c r="H64" s="200"/>
    </row>
    <row r="65" spans="1:8" ht="16.5" x14ac:dyDescent="0.25">
      <c r="A65" s="242"/>
      <c r="B65" s="242"/>
      <c r="C65" s="242"/>
      <c r="D65" s="242"/>
      <c r="E65" s="242"/>
      <c r="F65" s="242"/>
      <c r="G65" s="242"/>
      <c r="H65" s="242"/>
    </row>
    <row r="66" spans="1:8" ht="87.75" customHeight="1" x14ac:dyDescent="0.25">
      <c r="A66" s="204" t="s">
        <v>12</v>
      </c>
      <c r="B66" s="204" t="str">
        <f>$B$16</f>
        <v>Наименование блюда</v>
      </c>
      <c r="C66" s="204" t="str">
        <f>$C$16</f>
        <v>Вес блюда</v>
      </c>
      <c r="D66" s="216" t="s">
        <v>15</v>
      </c>
      <c r="E66" s="216"/>
      <c r="F66" s="216"/>
      <c r="G66" s="204" t="str">
        <f>$G$16</f>
        <v>Энергетическая ценность (ккал)</v>
      </c>
      <c r="H66" s="204" t="str">
        <f>$H$16</f>
        <v xml:space="preserve">№ рецептуры (по сборнику Уральский региональный центр питания г.Пермь 2008г.) </v>
      </c>
    </row>
    <row r="67" spans="1:8" ht="3.75" customHeight="1" x14ac:dyDescent="0.25">
      <c r="A67" s="205"/>
      <c r="B67" s="205"/>
      <c r="C67" s="205"/>
      <c r="D67" s="205" t="s">
        <v>33</v>
      </c>
      <c r="E67" s="205" t="s">
        <v>34</v>
      </c>
      <c r="F67" s="205" t="s">
        <v>35</v>
      </c>
      <c r="G67" s="205"/>
      <c r="H67" s="205"/>
    </row>
    <row r="68" spans="1:8" ht="9.75" customHeight="1" x14ac:dyDescent="0.25">
      <c r="A68" s="205"/>
      <c r="B68" s="205"/>
      <c r="C68" s="205"/>
      <c r="D68" s="205"/>
      <c r="E68" s="205"/>
      <c r="F68" s="205"/>
      <c r="G68" s="205"/>
      <c r="H68" s="205"/>
    </row>
    <row r="69" spans="1:8" ht="16.5" customHeight="1" x14ac:dyDescent="0.25">
      <c r="A69" s="202" t="s">
        <v>21</v>
      </c>
      <c r="B69" s="137" t="s">
        <v>57</v>
      </c>
      <c r="C69" s="147" t="s">
        <v>23</v>
      </c>
      <c r="D69" s="149">
        <v>9.3000000000000007</v>
      </c>
      <c r="E69" s="149">
        <v>10.09</v>
      </c>
      <c r="F69" s="149">
        <v>44.1</v>
      </c>
      <c r="G69" s="149">
        <v>304.88</v>
      </c>
      <c r="H69" s="93">
        <v>108</v>
      </c>
    </row>
    <row r="70" spans="1:8" ht="16.5" x14ac:dyDescent="0.25">
      <c r="A70" s="203"/>
      <c r="B70" s="4" t="s">
        <v>58</v>
      </c>
      <c r="C70" s="20" t="s">
        <v>59</v>
      </c>
      <c r="D70" s="53">
        <v>1.77</v>
      </c>
      <c r="E70" s="53">
        <v>7.8</v>
      </c>
      <c r="F70" s="53">
        <v>32.950000000000003</v>
      </c>
      <c r="G70" s="53">
        <v>209.3</v>
      </c>
      <c r="H70" s="50">
        <v>381</v>
      </c>
    </row>
    <row r="71" spans="1:8" ht="33.75" customHeight="1" x14ac:dyDescent="0.25">
      <c r="A71" s="203"/>
      <c r="B71" s="4" t="s">
        <v>60</v>
      </c>
      <c r="C71" s="150" t="s">
        <v>61</v>
      </c>
      <c r="D71" s="53">
        <v>3.78</v>
      </c>
      <c r="E71" s="53">
        <v>3.91</v>
      </c>
      <c r="F71" s="53">
        <v>26.04</v>
      </c>
      <c r="G71" s="53">
        <v>154.15</v>
      </c>
      <c r="H71" s="50">
        <v>271</v>
      </c>
    </row>
    <row r="72" spans="1:8" ht="16.5" x14ac:dyDescent="0.25">
      <c r="A72" s="204"/>
      <c r="B72" s="4" t="s">
        <v>29</v>
      </c>
      <c r="C72" s="20">
        <v>60</v>
      </c>
      <c r="D72" s="53">
        <v>6</v>
      </c>
      <c r="E72" s="53">
        <v>0.88</v>
      </c>
      <c r="F72" s="53">
        <v>39.6</v>
      </c>
      <c r="G72" s="53">
        <v>181.24</v>
      </c>
      <c r="H72" s="14"/>
    </row>
    <row r="73" spans="1:8" ht="33" x14ac:dyDescent="0.25">
      <c r="A73" s="77" t="s">
        <v>62</v>
      </c>
      <c r="B73" s="14"/>
      <c r="C73" s="21">
        <f>255+20+35+1+200+38+8+60</f>
        <v>617</v>
      </c>
      <c r="D73" s="22">
        <f>SUM(D69:D72)</f>
        <v>20.85</v>
      </c>
      <c r="E73" s="22">
        <f t="shared" ref="E73:G73" si="3">SUM(E69:E72)</f>
        <v>22.68</v>
      </c>
      <c r="F73" s="22">
        <f t="shared" si="3"/>
        <v>142.69</v>
      </c>
      <c r="G73" s="22">
        <f t="shared" si="3"/>
        <v>849.57</v>
      </c>
      <c r="H73" s="14"/>
    </row>
    <row r="74" spans="1:8" ht="192.75" customHeight="1" x14ac:dyDescent="0.25">
      <c r="A74" s="211"/>
      <c r="B74" s="211"/>
      <c r="C74" s="211"/>
      <c r="D74" s="211"/>
      <c r="E74" s="211"/>
      <c r="F74" s="211"/>
      <c r="G74" s="211"/>
      <c r="H74" s="211"/>
    </row>
    <row r="75" spans="1:8" ht="80.25" customHeight="1" x14ac:dyDescent="0.25">
      <c r="A75" s="205" t="s">
        <v>12</v>
      </c>
      <c r="B75" s="205" t="str">
        <f>$B$16</f>
        <v>Наименование блюда</v>
      </c>
      <c r="C75" s="205" t="str">
        <f>$C$16</f>
        <v>Вес блюда</v>
      </c>
      <c r="D75" s="206" t="s">
        <v>15</v>
      </c>
      <c r="E75" s="206"/>
      <c r="F75" s="206"/>
      <c r="G75" s="205" t="str">
        <f>$G$16</f>
        <v>Энергетическая ценность (ккал)</v>
      </c>
      <c r="H75" s="205" t="str">
        <f>$H$16</f>
        <v xml:space="preserve">№ рецептуры (по сборнику Уральский региональный центр питания г.Пермь 2008г.) </v>
      </c>
    </row>
    <row r="76" spans="1:8" ht="18" customHeight="1" x14ac:dyDescent="0.25">
      <c r="A76" s="205"/>
      <c r="B76" s="205"/>
      <c r="C76" s="205"/>
      <c r="D76" s="205" t="s">
        <v>33</v>
      </c>
      <c r="E76" s="205" t="s">
        <v>34</v>
      </c>
      <c r="F76" s="205" t="s">
        <v>35</v>
      </c>
      <c r="G76" s="205"/>
      <c r="H76" s="205"/>
    </row>
    <row r="77" spans="1:8" ht="15" hidden="1" customHeight="1" x14ac:dyDescent="0.25">
      <c r="A77" s="205"/>
      <c r="B77" s="205"/>
      <c r="C77" s="205"/>
      <c r="D77" s="205"/>
      <c r="E77" s="205"/>
      <c r="F77" s="205"/>
      <c r="G77" s="205"/>
      <c r="H77" s="205"/>
    </row>
    <row r="78" spans="1:8" ht="15" customHeight="1" x14ac:dyDescent="0.25">
      <c r="A78" s="202" t="s">
        <v>36</v>
      </c>
      <c r="B78" s="206" t="s">
        <v>64</v>
      </c>
      <c r="C78" s="201">
        <v>100</v>
      </c>
      <c r="D78" s="201">
        <v>1.1000000000000001</v>
      </c>
      <c r="E78" s="201">
        <v>0.2</v>
      </c>
      <c r="F78" s="201">
        <v>4.5999999999999996</v>
      </c>
      <c r="G78" s="201">
        <v>23</v>
      </c>
      <c r="H78" s="205">
        <v>246</v>
      </c>
    </row>
    <row r="79" spans="1:8" ht="0.75" customHeight="1" x14ac:dyDescent="0.25">
      <c r="A79" s="203"/>
      <c r="B79" s="206"/>
      <c r="C79" s="201"/>
      <c r="D79" s="201"/>
      <c r="E79" s="201"/>
      <c r="F79" s="201"/>
      <c r="G79" s="201"/>
      <c r="H79" s="205"/>
    </row>
    <row r="80" spans="1:8" ht="13.5" customHeight="1" x14ac:dyDescent="0.25">
      <c r="A80" s="203"/>
      <c r="B80" s="206" t="s">
        <v>65</v>
      </c>
      <c r="C80" s="201">
        <v>250</v>
      </c>
      <c r="D80" s="201">
        <v>5.03</v>
      </c>
      <c r="E80" s="201">
        <v>11.3</v>
      </c>
      <c r="F80" s="201">
        <v>32.380000000000003</v>
      </c>
      <c r="G80" s="201">
        <v>149.6</v>
      </c>
      <c r="H80" s="205">
        <v>42</v>
      </c>
    </row>
    <row r="81" spans="1:8" ht="15" hidden="1" customHeight="1" x14ac:dyDescent="0.25">
      <c r="A81" s="203"/>
      <c r="B81" s="206"/>
      <c r="C81" s="201"/>
      <c r="D81" s="201"/>
      <c r="E81" s="201"/>
      <c r="F81" s="201"/>
      <c r="G81" s="201"/>
      <c r="H81" s="205"/>
    </row>
    <row r="82" spans="1:8" ht="15" customHeight="1" x14ac:dyDescent="0.25">
      <c r="A82" s="203"/>
      <c r="B82" s="206" t="s">
        <v>66</v>
      </c>
      <c r="C82" s="201" t="s">
        <v>67</v>
      </c>
      <c r="D82" s="201">
        <v>31.24</v>
      </c>
      <c r="E82" s="201">
        <v>31.24</v>
      </c>
      <c r="F82" s="201">
        <v>1.67</v>
      </c>
      <c r="G82" s="201">
        <v>416.03</v>
      </c>
      <c r="H82" s="205">
        <v>212</v>
      </c>
    </row>
    <row r="83" spans="1:8" ht="0.75" customHeight="1" x14ac:dyDescent="0.25">
      <c r="A83" s="203"/>
      <c r="B83" s="206"/>
      <c r="C83" s="201"/>
      <c r="D83" s="201"/>
      <c r="E83" s="201"/>
      <c r="F83" s="201"/>
      <c r="G83" s="201"/>
      <c r="H83" s="205"/>
    </row>
    <row r="84" spans="1:8" ht="15" customHeight="1" x14ac:dyDescent="0.25">
      <c r="A84" s="203"/>
      <c r="B84" s="206" t="s">
        <v>68</v>
      </c>
      <c r="C84" s="20">
        <v>200</v>
      </c>
      <c r="D84" s="20">
        <v>4.51</v>
      </c>
      <c r="E84" s="20">
        <v>6.77</v>
      </c>
      <c r="F84" s="20">
        <v>53.69</v>
      </c>
      <c r="G84" s="20">
        <v>300.24</v>
      </c>
      <c r="H84" s="251">
        <v>224</v>
      </c>
    </row>
    <row r="85" spans="1:8" ht="16.5" hidden="1" customHeight="1" x14ac:dyDescent="0.25">
      <c r="A85" s="203"/>
      <c r="B85" s="206"/>
      <c r="C85" s="20">
        <v>200</v>
      </c>
      <c r="D85" s="53">
        <f>C85/C84*D84</f>
        <v>4.51</v>
      </c>
      <c r="E85" s="53">
        <f t="shared" ref="E85:G85" si="4">D85/D84*E84</f>
        <v>6.77</v>
      </c>
      <c r="F85" s="53">
        <f t="shared" si="4"/>
        <v>53.69</v>
      </c>
      <c r="G85" s="53">
        <f t="shared" si="4"/>
        <v>300.24</v>
      </c>
      <c r="H85" s="251"/>
    </row>
    <row r="86" spans="1:8" ht="16.5" x14ac:dyDescent="0.25">
      <c r="A86" s="203"/>
      <c r="B86" s="90" t="s">
        <v>69</v>
      </c>
      <c r="C86" s="20">
        <v>200</v>
      </c>
      <c r="D86" s="20">
        <v>0.33</v>
      </c>
      <c r="E86" s="53">
        <v>0</v>
      </c>
      <c r="F86" s="20">
        <v>22.66</v>
      </c>
      <c r="G86" s="20">
        <v>91.98</v>
      </c>
      <c r="H86" s="50">
        <v>280</v>
      </c>
    </row>
    <row r="87" spans="1:8" ht="16.5" x14ac:dyDescent="0.25">
      <c r="A87" s="203"/>
      <c r="B87" s="90" t="s">
        <v>40</v>
      </c>
      <c r="C87" s="20">
        <v>60</v>
      </c>
      <c r="D87" s="53">
        <v>6.36</v>
      </c>
      <c r="E87" s="53">
        <v>0.6</v>
      </c>
      <c r="F87" s="53">
        <v>40.14</v>
      </c>
      <c r="G87" s="53">
        <v>188.16</v>
      </c>
      <c r="H87" s="14"/>
    </row>
    <row r="88" spans="1:8" ht="16.5" x14ac:dyDescent="0.25">
      <c r="A88" s="204"/>
      <c r="B88" s="90" t="s">
        <v>29</v>
      </c>
      <c r="C88" s="20">
        <v>60</v>
      </c>
      <c r="D88" s="53">
        <v>6</v>
      </c>
      <c r="E88" s="53">
        <v>0.88</v>
      </c>
      <c r="F88" s="53">
        <v>39.6</v>
      </c>
      <c r="G88" s="53">
        <v>181.24</v>
      </c>
      <c r="H88" s="14"/>
    </row>
    <row r="89" spans="1:8" ht="15" customHeight="1" x14ac:dyDescent="0.25">
      <c r="A89" s="207" t="s">
        <v>70</v>
      </c>
      <c r="B89" s="225"/>
      <c r="C89" s="208">
        <f>C78+C80+125+C84+C86+C87+C88</f>
        <v>995</v>
      </c>
      <c r="D89" s="208">
        <f>SUM(D78:D88)</f>
        <v>59.079999999999991</v>
      </c>
      <c r="E89" s="208">
        <f t="shared" ref="E89:F89" si="5">SUM(E78:E88)</f>
        <v>57.759999999999991</v>
      </c>
      <c r="F89" s="208">
        <f t="shared" si="5"/>
        <v>248.42999999999998</v>
      </c>
      <c r="G89" s="208">
        <f>SUM(G78:G88)</f>
        <v>1650.4900000000002</v>
      </c>
      <c r="H89" s="252"/>
    </row>
    <row r="90" spans="1:8" ht="15" customHeight="1" x14ac:dyDescent="0.25">
      <c r="A90" s="207"/>
      <c r="B90" s="225"/>
      <c r="C90" s="208"/>
      <c r="D90" s="208"/>
      <c r="E90" s="208"/>
      <c r="F90" s="208"/>
      <c r="G90" s="208"/>
      <c r="H90" s="253"/>
    </row>
    <row r="91" spans="1:8" ht="15" customHeight="1" x14ac:dyDescent="0.25">
      <c r="A91" s="211"/>
      <c r="B91" s="211"/>
      <c r="C91" s="211"/>
      <c r="D91" s="211"/>
      <c r="E91" s="211"/>
      <c r="F91" s="211"/>
      <c r="G91" s="211"/>
      <c r="H91" s="211"/>
    </row>
    <row r="92" spans="1:8" ht="81.75" customHeight="1" x14ac:dyDescent="0.25">
      <c r="A92" s="202" t="s">
        <v>12</v>
      </c>
      <c r="B92" s="202" t="str">
        <f>$B$16</f>
        <v>Наименование блюда</v>
      </c>
      <c r="C92" s="202" t="str">
        <f>$C$16</f>
        <v>Вес блюда</v>
      </c>
      <c r="D92" s="206" t="s">
        <v>15</v>
      </c>
      <c r="E92" s="206"/>
      <c r="F92" s="206"/>
      <c r="G92" s="202" t="str">
        <f>$G$16</f>
        <v>Энергетическая ценность (ккал)</v>
      </c>
      <c r="H92" s="202" t="str">
        <f>$H$16</f>
        <v xml:space="preserve">№ рецептуры (по сборнику Уральский региональный центр питания г.Пермь 2008г.) </v>
      </c>
    </row>
    <row r="93" spans="1:8" ht="15" customHeight="1" x14ac:dyDescent="0.25">
      <c r="A93" s="203"/>
      <c r="B93" s="203"/>
      <c r="C93" s="203"/>
      <c r="D93" s="202" t="s">
        <v>33</v>
      </c>
      <c r="E93" s="202" t="s">
        <v>34</v>
      </c>
      <c r="F93" s="202" t="s">
        <v>35</v>
      </c>
      <c r="G93" s="203"/>
      <c r="H93" s="203"/>
    </row>
    <row r="94" spans="1:8" ht="3" customHeight="1" x14ac:dyDescent="0.25">
      <c r="A94" s="204"/>
      <c r="B94" s="204"/>
      <c r="C94" s="204"/>
      <c r="D94" s="204"/>
      <c r="E94" s="204"/>
      <c r="F94" s="204"/>
      <c r="G94" s="204"/>
      <c r="H94" s="204"/>
    </row>
    <row r="95" spans="1:8" ht="21.75" customHeight="1" x14ac:dyDescent="0.25">
      <c r="A95" s="202" t="s">
        <v>42</v>
      </c>
      <c r="B95" s="37" t="s">
        <v>71</v>
      </c>
      <c r="C95" s="146">
        <v>130</v>
      </c>
      <c r="D95" s="174">
        <v>9.4700000000000006</v>
      </c>
      <c r="E95" s="174">
        <v>15.32</v>
      </c>
      <c r="F95" s="174">
        <v>79.73</v>
      </c>
      <c r="G95" s="174">
        <v>494.43</v>
      </c>
      <c r="H95" s="37">
        <v>312</v>
      </c>
    </row>
    <row r="96" spans="1:8" ht="35.25" customHeight="1" x14ac:dyDescent="0.25">
      <c r="A96" s="204"/>
      <c r="B96" s="37" t="s">
        <v>166</v>
      </c>
      <c r="C96" s="37" t="s">
        <v>44</v>
      </c>
      <c r="D96" s="37">
        <v>7.0000000000000007E-2</v>
      </c>
      <c r="E96" s="37">
        <v>0.01</v>
      </c>
      <c r="F96" s="37">
        <v>15.31</v>
      </c>
      <c r="G96" s="37">
        <v>61.62</v>
      </c>
      <c r="H96" s="37">
        <v>294</v>
      </c>
    </row>
    <row r="97" spans="1:8" ht="33.75" customHeight="1" x14ac:dyDescent="0.25">
      <c r="A97" s="77" t="s">
        <v>45</v>
      </c>
      <c r="B97" s="76"/>
      <c r="C97" s="163">
        <v>352</v>
      </c>
      <c r="D97" s="173">
        <v>9.5399999999999991</v>
      </c>
      <c r="E97" s="173">
        <f t="shared" ref="E97:G97" si="6">SUM(E95:E96)</f>
        <v>15.33</v>
      </c>
      <c r="F97" s="173">
        <f t="shared" si="6"/>
        <v>95.04</v>
      </c>
      <c r="G97" s="173">
        <f t="shared" si="6"/>
        <v>556.04999999999995</v>
      </c>
      <c r="H97" s="76"/>
    </row>
    <row r="98" spans="1:8" ht="23.25" customHeight="1" x14ac:dyDescent="0.25">
      <c r="A98" s="211"/>
      <c r="B98" s="211"/>
      <c r="C98" s="211"/>
      <c r="D98" s="211"/>
      <c r="E98" s="211"/>
      <c r="F98" s="211"/>
      <c r="G98" s="211"/>
      <c r="H98" s="211"/>
    </row>
    <row r="99" spans="1:8" ht="86.25" customHeight="1" x14ac:dyDescent="0.25">
      <c r="A99" s="202" t="s">
        <v>12</v>
      </c>
      <c r="B99" s="202" t="str">
        <f>$B$16</f>
        <v>Наименование блюда</v>
      </c>
      <c r="C99" s="202" t="str">
        <f>$C$16</f>
        <v>Вес блюда</v>
      </c>
      <c r="D99" s="206" t="s">
        <v>15</v>
      </c>
      <c r="E99" s="206"/>
      <c r="F99" s="206"/>
      <c r="G99" s="202" t="str">
        <f>$G$16</f>
        <v>Энергетическая ценность (ккал)</v>
      </c>
      <c r="H99" s="202" t="str">
        <f>$H$16</f>
        <v xml:space="preserve">№ рецептуры (по сборнику Уральский региональный центр питания г.Пермь 2008г.) </v>
      </c>
    </row>
    <row r="100" spans="1:8" ht="28.5" customHeight="1" x14ac:dyDescent="0.25">
      <c r="A100" s="203"/>
      <c r="B100" s="203"/>
      <c r="C100" s="203"/>
      <c r="D100" s="202" t="s">
        <v>33</v>
      </c>
      <c r="E100" s="202" t="s">
        <v>34</v>
      </c>
      <c r="F100" s="202" t="s">
        <v>35</v>
      </c>
      <c r="G100" s="203"/>
      <c r="H100" s="203"/>
    </row>
    <row r="101" spans="1:8" ht="31.5" hidden="1" customHeight="1" x14ac:dyDescent="0.25">
      <c r="A101" s="204"/>
      <c r="B101" s="204"/>
      <c r="C101" s="204"/>
      <c r="D101" s="204"/>
      <c r="E101" s="204"/>
      <c r="F101" s="204"/>
      <c r="G101" s="204"/>
      <c r="H101" s="204"/>
    </row>
    <row r="102" spans="1:8" ht="18.75" customHeight="1" x14ac:dyDescent="0.25">
      <c r="A102" s="202" t="s">
        <v>46</v>
      </c>
      <c r="B102" s="101" t="s">
        <v>72</v>
      </c>
      <c r="C102" s="101">
        <v>280</v>
      </c>
      <c r="D102" s="147">
        <v>4.17</v>
      </c>
      <c r="E102" s="147">
        <v>16.649999999999999</v>
      </c>
      <c r="F102" s="147">
        <v>25.28</v>
      </c>
      <c r="G102" s="147">
        <v>267.67</v>
      </c>
      <c r="H102" s="99">
        <v>83</v>
      </c>
    </row>
    <row r="103" spans="1:8" ht="16.5" x14ac:dyDescent="0.25">
      <c r="A103" s="203"/>
      <c r="B103" s="4" t="s">
        <v>24</v>
      </c>
      <c r="C103" s="49" t="s">
        <v>25</v>
      </c>
      <c r="D103" s="49" t="s">
        <v>26</v>
      </c>
      <c r="E103" s="49" t="s">
        <v>26</v>
      </c>
      <c r="F103" s="49">
        <v>14.98</v>
      </c>
      <c r="G103" s="49">
        <v>60</v>
      </c>
      <c r="H103" s="51">
        <v>300</v>
      </c>
    </row>
    <row r="104" spans="1:8" ht="16.5" x14ac:dyDescent="0.25">
      <c r="A104" s="203"/>
      <c r="B104" s="4" t="s">
        <v>40</v>
      </c>
      <c r="C104" s="49">
        <f>+C105</f>
        <v>60</v>
      </c>
      <c r="D104" s="86">
        <v>6.36</v>
      </c>
      <c r="E104" s="86">
        <v>0.6</v>
      </c>
      <c r="F104" s="86">
        <v>40.14</v>
      </c>
      <c r="G104" s="86">
        <v>188.16</v>
      </c>
      <c r="H104" s="4"/>
    </row>
    <row r="105" spans="1:8" ht="16.5" x14ac:dyDescent="0.25">
      <c r="A105" s="204"/>
      <c r="B105" s="4" t="s">
        <v>29</v>
      </c>
      <c r="C105" s="49">
        <v>60</v>
      </c>
      <c r="D105" s="86">
        <v>6</v>
      </c>
      <c r="E105" s="86" t="s">
        <v>30</v>
      </c>
      <c r="F105" s="86">
        <v>39.6</v>
      </c>
      <c r="G105" s="86">
        <v>181.24</v>
      </c>
      <c r="H105" s="4"/>
    </row>
    <row r="106" spans="1:8" ht="33" x14ac:dyDescent="0.25">
      <c r="A106" s="77" t="s">
        <v>50</v>
      </c>
      <c r="B106" s="77"/>
      <c r="C106" s="77">
        <f>C102+215+C104+C105</f>
        <v>615</v>
      </c>
      <c r="D106" s="102">
        <f>SUM(D102:D105)</f>
        <v>16.53</v>
      </c>
      <c r="E106" s="102">
        <f t="shared" ref="E106:G106" si="7">SUM(E102:E105)</f>
        <v>17.25</v>
      </c>
      <c r="F106" s="102">
        <f t="shared" si="7"/>
        <v>120</v>
      </c>
      <c r="G106" s="102">
        <f t="shared" si="7"/>
        <v>697.07</v>
      </c>
      <c r="H106" s="77"/>
    </row>
    <row r="107" spans="1:8" ht="16.5" x14ac:dyDescent="0.25">
      <c r="A107" s="211"/>
      <c r="B107" s="211"/>
      <c r="C107" s="211"/>
      <c r="D107" s="211"/>
      <c r="E107" s="211"/>
      <c r="F107" s="211"/>
      <c r="G107" s="211"/>
      <c r="H107" s="211"/>
    </row>
    <row r="108" spans="1:8" ht="81" customHeight="1" x14ac:dyDescent="0.25">
      <c r="A108" s="202" t="s">
        <v>12</v>
      </c>
      <c r="B108" s="202" t="str">
        <f>$B$16</f>
        <v>Наименование блюда</v>
      </c>
      <c r="C108" s="202" t="str">
        <f>$C$16</f>
        <v>Вес блюда</v>
      </c>
      <c r="D108" s="206" t="s">
        <v>15</v>
      </c>
      <c r="E108" s="206"/>
      <c r="F108" s="206"/>
      <c r="G108" s="202" t="str">
        <f>$G$16</f>
        <v>Энергетическая ценность (ккал)</v>
      </c>
      <c r="H108" s="202" t="str">
        <f>$H$16</f>
        <v xml:space="preserve">№ рецептуры (по сборнику Уральский региональный центр питания г.Пермь 2008г.) </v>
      </c>
    </row>
    <row r="109" spans="1:8" ht="16.5" customHeight="1" x14ac:dyDescent="0.25">
      <c r="A109" s="203"/>
      <c r="B109" s="203"/>
      <c r="C109" s="203"/>
      <c r="D109" s="202" t="s">
        <v>18</v>
      </c>
      <c r="E109" s="202" t="s">
        <v>19</v>
      </c>
      <c r="F109" s="202" t="s">
        <v>20</v>
      </c>
      <c r="G109" s="203"/>
      <c r="H109" s="203"/>
    </row>
    <row r="110" spans="1:8" ht="15.75" customHeight="1" x14ac:dyDescent="0.25">
      <c r="A110" s="204"/>
      <c r="B110" s="204"/>
      <c r="C110" s="204"/>
      <c r="D110" s="204"/>
      <c r="E110" s="204"/>
      <c r="F110" s="204"/>
      <c r="G110" s="204"/>
      <c r="H110" s="204"/>
    </row>
    <row r="111" spans="1:8" ht="33" x14ac:dyDescent="0.25">
      <c r="A111" s="3" t="s">
        <v>167</v>
      </c>
      <c r="B111" s="14" t="s">
        <v>73</v>
      </c>
      <c r="C111" s="20">
        <v>200</v>
      </c>
      <c r="D111" s="20">
        <v>5.59</v>
      </c>
      <c r="E111" s="20">
        <v>6.38</v>
      </c>
      <c r="F111" s="20">
        <v>9.3800000000000008</v>
      </c>
      <c r="G111" s="20">
        <v>117.31</v>
      </c>
      <c r="H111" s="52">
        <v>260</v>
      </c>
    </row>
    <row r="112" spans="1:8" ht="16.5" x14ac:dyDescent="0.25">
      <c r="A112" s="3" t="s">
        <v>168</v>
      </c>
      <c r="B112" s="14"/>
      <c r="C112" s="21">
        <v>200</v>
      </c>
      <c r="D112" s="21">
        <v>5.59</v>
      </c>
      <c r="E112" s="21">
        <v>6.38</v>
      </c>
      <c r="F112" s="21">
        <v>9.3800000000000008</v>
      </c>
      <c r="G112" s="21">
        <v>117.31</v>
      </c>
      <c r="H112" s="14"/>
    </row>
    <row r="113" spans="1:8" ht="16.5" x14ac:dyDescent="0.25">
      <c r="A113" s="67"/>
      <c r="B113" s="68"/>
      <c r="C113" s="66"/>
      <c r="D113" s="66"/>
      <c r="E113" s="66"/>
      <c r="F113" s="66"/>
      <c r="G113" s="66"/>
      <c r="H113" s="68"/>
    </row>
    <row r="114" spans="1:8" ht="16.5" x14ac:dyDescent="0.25">
      <c r="A114" s="210"/>
      <c r="B114" s="210"/>
      <c r="C114" s="210"/>
      <c r="D114" s="210"/>
      <c r="E114" s="210"/>
      <c r="F114" s="210"/>
      <c r="G114" s="210"/>
      <c r="H114" s="210"/>
    </row>
    <row r="115" spans="1:8" ht="16.5" x14ac:dyDescent="0.25">
      <c r="A115" s="69"/>
      <c r="B115" s="69"/>
      <c r="C115" s="69"/>
      <c r="D115" s="69"/>
      <c r="E115" s="69"/>
      <c r="F115" s="69"/>
      <c r="G115" s="69"/>
      <c r="H115" s="69"/>
    </row>
    <row r="116" spans="1:8" ht="16.5" x14ac:dyDescent="0.25">
      <c r="A116" s="69"/>
      <c r="B116" s="69"/>
      <c r="C116" s="69"/>
      <c r="D116" s="69"/>
      <c r="E116" s="69"/>
      <c r="F116" s="69"/>
      <c r="G116" s="69"/>
      <c r="H116" s="69"/>
    </row>
    <row r="117" spans="1:8" ht="30.75" customHeight="1" x14ac:dyDescent="0.25">
      <c r="A117" s="69"/>
      <c r="B117" s="69"/>
      <c r="C117" s="69"/>
      <c r="D117" s="69"/>
      <c r="E117" s="69"/>
      <c r="F117" s="69"/>
      <c r="G117" s="69"/>
      <c r="H117" s="69"/>
    </row>
    <row r="118" spans="1:8" ht="16.5" x14ac:dyDescent="0.25">
      <c r="A118" s="200" t="s">
        <v>74</v>
      </c>
      <c r="B118" s="200"/>
      <c r="C118" s="200"/>
      <c r="D118" s="200"/>
      <c r="E118" s="200"/>
      <c r="F118" s="200"/>
      <c r="G118" s="200"/>
      <c r="H118" s="200"/>
    </row>
    <row r="119" spans="1:8" ht="16.5" x14ac:dyDescent="0.25">
      <c r="A119" s="200" t="s">
        <v>9</v>
      </c>
      <c r="B119" s="200"/>
      <c r="C119" s="200"/>
      <c r="D119" s="200"/>
      <c r="E119" s="200"/>
      <c r="F119" s="200"/>
      <c r="G119" s="200"/>
      <c r="H119" s="200"/>
    </row>
    <row r="120" spans="1:8" ht="16.5" x14ac:dyDescent="0.25">
      <c r="A120" s="200" t="s">
        <v>10</v>
      </c>
      <c r="B120" s="200"/>
      <c r="C120" s="200"/>
      <c r="D120" s="200"/>
      <c r="E120" s="200"/>
      <c r="F120" s="200"/>
      <c r="G120" s="200"/>
      <c r="H120" s="200"/>
    </row>
    <row r="121" spans="1:8" ht="16.5" x14ac:dyDescent="0.25">
      <c r="A121" s="200" t="s">
        <v>75</v>
      </c>
      <c r="B121" s="200"/>
      <c r="C121" s="200"/>
      <c r="D121" s="200"/>
      <c r="E121" s="200"/>
      <c r="F121" s="200"/>
      <c r="G121" s="200"/>
      <c r="H121" s="200"/>
    </row>
    <row r="122" spans="1:8" ht="16.5" x14ac:dyDescent="0.25">
      <c r="A122" s="71"/>
      <c r="B122" s="71"/>
      <c r="C122" s="71"/>
      <c r="D122" s="71"/>
      <c r="E122" s="71"/>
      <c r="F122" s="71"/>
      <c r="G122" s="71"/>
      <c r="H122" s="71"/>
    </row>
    <row r="123" spans="1:8" ht="78.75" customHeight="1" x14ac:dyDescent="0.25">
      <c r="A123" s="205" t="s">
        <v>12</v>
      </c>
      <c r="B123" s="205" t="str">
        <f>$B$16</f>
        <v>Наименование блюда</v>
      </c>
      <c r="C123" s="205" t="str">
        <f>$C$16</f>
        <v>Вес блюда</v>
      </c>
      <c r="D123" s="206" t="s">
        <v>15</v>
      </c>
      <c r="E123" s="206"/>
      <c r="F123" s="206"/>
      <c r="G123" s="205" t="str">
        <f>$G$16</f>
        <v>Энергетическая ценность (ккал)</v>
      </c>
      <c r="H123" s="205" t="str">
        <f>$H$16</f>
        <v xml:space="preserve">№ рецептуры (по сборнику Уральский региональный центр питания г.Пермь 2008г.) </v>
      </c>
    </row>
    <row r="124" spans="1:8" ht="16.5" customHeight="1" x14ac:dyDescent="0.25">
      <c r="A124" s="205"/>
      <c r="B124" s="205"/>
      <c r="C124" s="205"/>
      <c r="D124" s="205" t="s">
        <v>33</v>
      </c>
      <c r="E124" s="205" t="s">
        <v>34</v>
      </c>
      <c r="F124" s="205" t="s">
        <v>35</v>
      </c>
      <c r="G124" s="205"/>
      <c r="H124" s="205"/>
    </row>
    <row r="125" spans="1:8" ht="16.5" hidden="1" customHeight="1" x14ac:dyDescent="0.25">
      <c r="A125" s="205"/>
      <c r="B125" s="205"/>
      <c r="C125" s="205"/>
      <c r="D125" s="205"/>
      <c r="E125" s="205"/>
      <c r="F125" s="205"/>
      <c r="G125" s="205"/>
      <c r="H125" s="205"/>
    </row>
    <row r="126" spans="1:8" ht="16.5" customHeight="1" x14ac:dyDescent="0.25">
      <c r="A126" s="202" t="s">
        <v>21</v>
      </c>
      <c r="B126" s="101" t="s">
        <v>76</v>
      </c>
      <c r="C126" s="147">
        <v>250</v>
      </c>
      <c r="D126" s="147">
        <v>6.24</v>
      </c>
      <c r="E126" s="147">
        <v>8.07</v>
      </c>
      <c r="F126" s="147">
        <v>39.770000000000003</v>
      </c>
      <c r="G126" s="147">
        <v>256.13</v>
      </c>
      <c r="H126" s="99">
        <v>114</v>
      </c>
    </row>
    <row r="127" spans="1:8" ht="16.5" x14ac:dyDescent="0.25">
      <c r="A127" s="203"/>
      <c r="B127" s="90" t="s">
        <v>24</v>
      </c>
      <c r="C127" s="145" t="s">
        <v>25</v>
      </c>
      <c r="D127" s="145">
        <v>0.12</v>
      </c>
      <c r="E127" s="145" t="s">
        <v>26</v>
      </c>
      <c r="F127" s="145">
        <v>12.14</v>
      </c>
      <c r="G127" s="145">
        <v>48.64</v>
      </c>
      <c r="H127" s="99">
        <v>300</v>
      </c>
    </row>
    <row r="128" spans="1:8" ht="16.5" x14ac:dyDescent="0.25">
      <c r="A128" s="203"/>
      <c r="B128" s="90" t="s">
        <v>29</v>
      </c>
      <c r="C128" s="145">
        <v>60</v>
      </c>
      <c r="D128" s="145">
        <v>6</v>
      </c>
      <c r="E128" s="145">
        <v>0.88</v>
      </c>
      <c r="F128" s="145">
        <v>39.6</v>
      </c>
      <c r="G128" s="145">
        <v>181.24</v>
      </c>
      <c r="H128" s="99"/>
    </row>
    <row r="129" spans="1:8" ht="16.5" x14ac:dyDescent="0.25">
      <c r="A129" s="204"/>
      <c r="B129" s="90" t="s">
        <v>128</v>
      </c>
      <c r="C129" s="145">
        <v>40</v>
      </c>
      <c r="D129" s="145">
        <v>5.08</v>
      </c>
      <c r="E129" s="145">
        <v>4.5999999999999996</v>
      </c>
      <c r="F129" s="145">
        <v>0.28000000000000003</v>
      </c>
      <c r="G129" s="145">
        <v>62.8</v>
      </c>
      <c r="H129" s="99">
        <v>376</v>
      </c>
    </row>
    <row r="130" spans="1:8" ht="15" customHeight="1" x14ac:dyDescent="0.25">
      <c r="A130" s="207" t="s">
        <v>31</v>
      </c>
      <c r="B130" s="207"/>
      <c r="C130" s="207">
        <f>250+215+100</f>
        <v>565</v>
      </c>
      <c r="D130" s="207">
        <v>16.32</v>
      </c>
      <c r="E130" s="207">
        <v>12.1</v>
      </c>
      <c r="F130" s="207">
        <v>84.53</v>
      </c>
      <c r="G130" s="207">
        <v>502.81</v>
      </c>
      <c r="H130" s="207"/>
    </row>
    <row r="131" spans="1:8" ht="15" customHeight="1" x14ac:dyDescent="0.25">
      <c r="A131" s="207"/>
      <c r="B131" s="207"/>
      <c r="C131" s="207"/>
      <c r="D131" s="207"/>
      <c r="E131" s="207"/>
      <c r="F131" s="207"/>
      <c r="G131" s="207"/>
      <c r="H131" s="207"/>
    </row>
    <row r="132" spans="1:8" ht="201" customHeight="1" x14ac:dyDescent="0.25">
      <c r="A132" s="211"/>
      <c r="B132" s="211"/>
      <c r="C132" s="211"/>
      <c r="D132" s="211"/>
      <c r="E132" s="211"/>
      <c r="F132" s="211"/>
      <c r="G132" s="211"/>
      <c r="H132" s="211"/>
    </row>
    <row r="133" spans="1:8" ht="75.75" customHeight="1" x14ac:dyDescent="0.25">
      <c r="A133" s="206" t="s">
        <v>12</v>
      </c>
      <c r="B133" s="206" t="s">
        <v>13</v>
      </c>
      <c r="C133" s="206" t="s">
        <v>14</v>
      </c>
      <c r="D133" s="206" t="s">
        <v>15</v>
      </c>
      <c r="E133" s="206"/>
      <c r="F133" s="206"/>
      <c r="G133" s="206" t="s">
        <v>16</v>
      </c>
      <c r="H133" s="206" t="s">
        <v>17</v>
      </c>
    </row>
    <row r="134" spans="1:8" ht="22.5" customHeight="1" x14ac:dyDescent="0.25">
      <c r="A134" s="206"/>
      <c r="B134" s="206"/>
      <c r="C134" s="206"/>
      <c r="D134" s="140" t="s">
        <v>33</v>
      </c>
      <c r="E134" s="140" t="s">
        <v>34</v>
      </c>
      <c r="F134" s="140" t="s">
        <v>35</v>
      </c>
      <c r="G134" s="206"/>
      <c r="H134" s="206"/>
    </row>
    <row r="135" spans="1:8" ht="15" customHeight="1" x14ac:dyDescent="0.25">
      <c r="A135" s="202" t="s">
        <v>36</v>
      </c>
      <c r="B135" s="90" t="s">
        <v>78</v>
      </c>
      <c r="C135" s="101">
        <v>100</v>
      </c>
      <c r="D135" s="101">
        <v>0.8</v>
      </c>
      <c r="E135" s="101">
        <v>0.1</v>
      </c>
      <c r="F135" s="101">
        <v>3.3</v>
      </c>
      <c r="G135" s="101">
        <v>14</v>
      </c>
      <c r="H135" s="99">
        <v>246</v>
      </c>
    </row>
    <row r="136" spans="1:8" ht="15" customHeight="1" x14ac:dyDescent="0.25">
      <c r="A136" s="203"/>
      <c r="B136" s="90" t="s">
        <v>79</v>
      </c>
      <c r="C136" s="101">
        <v>250</v>
      </c>
      <c r="D136" s="101">
        <v>2.34</v>
      </c>
      <c r="E136" s="101">
        <v>3.89</v>
      </c>
      <c r="F136" s="101">
        <v>13.61</v>
      </c>
      <c r="G136" s="101">
        <v>98.79</v>
      </c>
      <c r="H136" s="99">
        <v>45</v>
      </c>
    </row>
    <row r="137" spans="1:8" ht="15" customHeight="1" x14ac:dyDescent="0.25">
      <c r="A137" s="203"/>
      <c r="B137" s="90" t="s">
        <v>80</v>
      </c>
      <c r="C137" s="101" t="s">
        <v>181</v>
      </c>
      <c r="D137" s="101">
        <v>24.78</v>
      </c>
      <c r="E137" s="101">
        <v>27.67</v>
      </c>
      <c r="F137" s="101">
        <v>7.7</v>
      </c>
      <c r="G137" s="101">
        <v>378.83</v>
      </c>
      <c r="H137" s="99">
        <v>180</v>
      </c>
    </row>
    <row r="138" spans="1:8" ht="15" customHeight="1" x14ac:dyDescent="0.25">
      <c r="A138" s="203"/>
      <c r="B138" s="90" t="s">
        <v>82</v>
      </c>
      <c r="C138" s="101">
        <v>200</v>
      </c>
      <c r="D138" s="101">
        <v>11.64</v>
      </c>
      <c r="E138" s="101">
        <v>7.24</v>
      </c>
      <c r="F138" s="101">
        <v>60</v>
      </c>
      <c r="G138" s="101">
        <v>351.73</v>
      </c>
      <c r="H138" s="99">
        <v>219</v>
      </c>
    </row>
    <row r="139" spans="1:8" ht="16.5" x14ac:dyDescent="0.25">
      <c r="A139" s="203"/>
      <c r="B139" s="90" t="s">
        <v>83</v>
      </c>
      <c r="C139" s="20">
        <v>200</v>
      </c>
      <c r="D139" s="53">
        <v>0.56000000000000005</v>
      </c>
      <c r="E139" s="53">
        <v>0</v>
      </c>
      <c r="F139" s="53">
        <v>27.89</v>
      </c>
      <c r="G139" s="20">
        <v>113.79</v>
      </c>
      <c r="H139" s="52">
        <v>283</v>
      </c>
    </row>
    <row r="140" spans="1:8" ht="16.5" x14ac:dyDescent="0.25">
      <c r="A140" s="203"/>
      <c r="B140" s="90" t="s">
        <v>40</v>
      </c>
      <c r="C140" s="20">
        <v>60</v>
      </c>
      <c r="D140" s="53">
        <v>6.36</v>
      </c>
      <c r="E140" s="53">
        <v>0.6</v>
      </c>
      <c r="F140" s="53">
        <v>40.14</v>
      </c>
      <c r="G140" s="20">
        <v>188.16</v>
      </c>
      <c r="H140" s="52"/>
    </row>
    <row r="141" spans="1:8" ht="16.5" x14ac:dyDescent="0.25">
      <c r="A141" s="204"/>
      <c r="B141" s="90" t="s">
        <v>29</v>
      </c>
      <c r="C141" s="20">
        <v>60</v>
      </c>
      <c r="D141" s="53">
        <v>6</v>
      </c>
      <c r="E141" s="53">
        <v>0.88</v>
      </c>
      <c r="F141" s="53">
        <v>39.6</v>
      </c>
      <c r="G141" s="20">
        <v>181.24</v>
      </c>
      <c r="H141" s="14"/>
    </row>
    <row r="142" spans="1:8" ht="33" x14ac:dyDescent="0.25">
      <c r="A142" s="6" t="s">
        <v>41</v>
      </c>
      <c r="B142" s="90"/>
      <c r="C142" s="21">
        <v>980</v>
      </c>
      <c r="D142" s="21">
        <f>SUM(D135:D141)</f>
        <v>52.480000000000004</v>
      </c>
      <c r="E142" s="21">
        <f t="shared" ref="E142:G142" si="8">SUM(E135:E141)</f>
        <v>40.38000000000001</v>
      </c>
      <c r="F142" s="21">
        <f t="shared" si="8"/>
        <v>192.23999999999998</v>
      </c>
      <c r="G142" s="21">
        <f t="shared" si="8"/>
        <v>1326.54</v>
      </c>
      <c r="H142" s="14"/>
    </row>
    <row r="143" spans="1:8" ht="16.5" x14ac:dyDescent="0.25">
      <c r="A143" s="212"/>
      <c r="B143" s="213"/>
      <c r="C143" s="213"/>
      <c r="D143" s="213"/>
      <c r="E143" s="213"/>
      <c r="F143" s="213"/>
      <c r="G143" s="213"/>
      <c r="H143" s="214"/>
    </row>
    <row r="144" spans="1:8" ht="77.25" customHeight="1" x14ac:dyDescent="0.25">
      <c r="A144" s="215" t="s">
        <v>12</v>
      </c>
      <c r="B144" s="215" t="s">
        <v>13</v>
      </c>
      <c r="C144" s="215" t="s">
        <v>14</v>
      </c>
      <c r="D144" s="217" t="s">
        <v>15</v>
      </c>
      <c r="E144" s="218"/>
      <c r="F144" s="219"/>
      <c r="G144" s="215" t="s">
        <v>16</v>
      </c>
      <c r="H144" s="215" t="s">
        <v>17</v>
      </c>
    </row>
    <row r="145" spans="1:8" ht="16.5" x14ac:dyDescent="0.25">
      <c r="A145" s="216"/>
      <c r="B145" s="216"/>
      <c r="C145" s="216"/>
      <c r="D145" s="31" t="s">
        <v>33</v>
      </c>
      <c r="E145" s="31" t="s">
        <v>34</v>
      </c>
      <c r="F145" s="31" t="s">
        <v>35</v>
      </c>
      <c r="G145" s="216"/>
      <c r="H145" s="216"/>
    </row>
    <row r="146" spans="1:8" ht="16.5" x14ac:dyDescent="0.25">
      <c r="A146" s="206" t="s">
        <v>42</v>
      </c>
      <c r="B146" s="4" t="s">
        <v>84</v>
      </c>
      <c r="C146" s="101">
        <v>100</v>
      </c>
      <c r="D146" s="175">
        <v>7.68</v>
      </c>
      <c r="E146" s="175">
        <v>7.35</v>
      </c>
      <c r="F146" s="175">
        <v>58.83</v>
      </c>
      <c r="G146" s="176">
        <v>332.16</v>
      </c>
      <c r="H146" s="39">
        <v>307</v>
      </c>
    </row>
    <row r="147" spans="1:8" ht="15.75" customHeight="1" x14ac:dyDescent="0.25">
      <c r="A147" s="206"/>
      <c r="B147" s="247" t="s">
        <v>39</v>
      </c>
      <c r="C147" s="248">
        <v>250</v>
      </c>
      <c r="D147" s="250">
        <v>1</v>
      </c>
      <c r="E147" s="250">
        <v>0.2</v>
      </c>
      <c r="F147" s="250">
        <v>22</v>
      </c>
      <c r="G147" s="250">
        <v>88</v>
      </c>
      <c r="H147" s="265">
        <v>293</v>
      </c>
    </row>
    <row r="148" spans="1:8" ht="3" customHeight="1" x14ac:dyDescent="0.25">
      <c r="A148" s="206"/>
      <c r="B148" s="247"/>
      <c r="C148" s="249"/>
      <c r="D148" s="250"/>
      <c r="E148" s="250"/>
      <c r="F148" s="250"/>
      <c r="G148" s="250"/>
      <c r="H148" s="265"/>
    </row>
    <row r="149" spans="1:8" ht="33" x14ac:dyDescent="0.25">
      <c r="A149" s="77" t="s">
        <v>45</v>
      </c>
      <c r="B149" s="77"/>
      <c r="C149" s="164">
        <v>350</v>
      </c>
      <c r="D149" s="177">
        <v>8.68</v>
      </c>
      <c r="E149" s="177">
        <v>7.55</v>
      </c>
      <c r="F149" s="177">
        <v>80.83</v>
      </c>
      <c r="G149" s="178">
        <v>420.16</v>
      </c>
      <c r="H149" s="77"/>
    </row>
    <row r="150" spans="1:8" ht="16.5" x14ac:dyDescent="0.25">
      <c r="A150" s="211"/>
      <c r="B150" s="211"/>
      <c r="C150" s="211"/>
      <c r="D150" s="211"/>
      <c r="E150" s="211"/>
      <c r="F150" s="211"/>
      <c r="G150" s="211"/>
      <c r="H150" s="211"/>
    </row>
    <row r="151" spans="1:8" ht="77.25" customHeight="1" x14ac:dyDescent="0.25">
      <c r="A151" s="215" t="s">
        <v>12</v>
      </c>
      <c r="B151" s="202" t="s">
        <v>13</v>
      </c>
      <c r="C151" s="215" t="s">
        <v>14</v>
      </c>
      <c r="D151" s="217" t="s">
        <v>15</v>
      </c>
      <c r="E151" s="218"/>
      <c r="F151" s="219"/>
      <c r="G151" s="215" t="s">
        <v>16</v>
      </c>
      <c r="H151" s="215" t="s">
        <v>17</v>
      </c>
    </row>
    <row r="152" spans="1:8" ht="16.5" x14ac:dyDescent="0.25">
      <c r="A152" s="216"/>
      <c r="B152" s="204"/>
      <c r="C152" s="216"/>
      <c r="D152" s="75" t="s">
        <v>33</v>
      </c>
      <c r="E152" s="75" t="s">
        <v>34</v>
      </c>
      <c r="F152" s="75" t="s">
        <v>35</v>
      </c>
      <c r="G152" s="216"/>
      <c r="H152" s="216"/>
    </row>
    <row r="153" spans="1:8" ht="16.5" x14ac:dyDescent="0.25">
      <c r="A153" s="202" t="s">
        <v>46</v>
      </c>
      <c r="B153" s="96" t="s">
        <v>85</v>
      </c>
      <c r="C153" s="96" t="s">
        <v>48</v>
      </c>
      <c r="D153" s="101">
        <v>11.25</v>
      </c>
      <c r="E153" s="101">
        <v>11.47</v>
      </c>
      <c r="F153" s="101">
        <v>8.4499999999999993</v>
      </c>
      <c r="G153" s="96">
        <v>182.07</v>
      </c>
      <c r="H153" s="95">
        <v>178</v>
      </c>
    </row>
    <row r="154" spans="1:8" ht="16.5" x14ac:dyDescent="0.25">
      <c r="A154" s="203"/>
      <c r="B154" s="96" t="s">
        <v>49</v>
      </c>
      <c r="C154" s="96">
        <v>200</v>
      </c>
      <c r="D154" s="101">
        <v>4.25</v>
      </c>
      <c r="E154" s="101">
        <v>8.08</v>
      </c>
      <c r="F154" s="101">
        <v>31.05</v>
      </c>
      <c r="G154" s="96">
        <v>213.88</v>
      </c>
      <c r="H154" s="95">
        <v>241</v>
      </c>
    </row>
    <row r="155" spans="1:8" ht="15" customHeight="1" x14ac:dyDescent="0.25">
      <c r="A155" s="203"/>
      <c r="B155" s="201" t="s">
        <v>24</v>
      </c>
      <c r="C155" s="220" t="s">
        <v>25</v>
      </c>
      <c r="D155" s="267" t="s">
        <v>26</v>
      </c>
      <c r="E155" s="267" t="s">
        <v>26</v>
      </c>
      <c r="F155" s="267">
        <v>14.98</v>
      </c>
      <c r="G155" s="267">
        <v>60</v>
      </c>
      <c r="H155" s="205">
        <v>300</v>
      </c>
    </row>
    <row r="156" spans="1:8" ht="15" customHeight="1" x14ac:dyDescent="0.25">
      <c r="A156" s="203"/>
      <c r="B156" s="201"/>
      <c r="C156" s="221"/>
      <c r="D156" s="267"/>
      <c r="E156" s="267"/>
      <c r="F156" s="267"/>
      <c r="G156" s="267"/>
      <c r="H156" s="205"/>
    </row>
    <row r="157" spans="1:8" ht="16.5" x14ac:dyDescent="0.25">
      <c r="A157" s="203"/>
      <c r="B157" s="101" t="s">
        <v>40</v>
      </c>
      <c r="C157" s="101">
        <v>60</v>
      </c>
      <c r="D157" s="86">
        <v>6.36</v>
      </c>
      <c r="E157" s="86">
        <v>0.6</v>
      </c>
      <c r="F157" s="86">
        <v>40.14</v>
      </c>
      <c r="G157" s="86">
        <v>188.16</v>
      </c>
      <c r="H157" s="99"/>
    </row>
    <row r="158" spans="1:8" ht="16.5" x14ac:dyDescent="0.25">
      <c r="A158" s="204"/>
      <c r="B158" s="101" t="s">
        <v>29</v>
      </c>
      <c r="C158" s="101">
        <v>60</v>
      </c>
      <c r="D158" s="86">
        <v>6</v>
      </c>
      <c r="E158" s="86" t="s">
        <v>30</v>
      </c>
      <c r="F158" s="86">
        <v>39.6</v>
      </c>
      <c r="G158" s="86">
        <v>181.24</v>
      </c>
      <c r="H158" s="4"/>
    </row>
    <row r="159" spans="1:8" ht="33" x14ac:dyDescent="0.25">
      <c r="A159" s="77" t="s">
        <v>50</v>
      </c>
      <c r="B159" s="77"/>
      <c r="C159" s="77">
        <f>150+C154+215+C157+C158</f>
        <v>685</v>
      </c>
      <c r="D159" s="102">
        <f>SUM(D153:D158)</f>
        <v>27.86</v>
      </c>
      <c r="E159" s="102">
        <f t="shared" ref="E159:G159" si="9">SUM(E153:E158)</f>
        <v>20.150000000000002</v>
      </c>
      <c r="F159" s="102">
        <f t="shared" si="9"/>
        <v>134.22</v>
      </c>
      <c r="G159" s="102">
        <f t="shared" si="9"/>
        <v>825.35</v>
      </c>
      <c r="H159" s="77"/>
    </row>
    <row r="160" spans="1:8" ht="16.5" x14ac:dyDescent="0.25">
      <c r="A160" s="211"/>
      <c r="B160" s="211"/>
      <c r="C160" s="211"/>
      <c r="D160" s="211"/>
      <c r="E160" s="211"/>
      <c r="F160" s="211"/>
      <c r="G160" s="211"/>
      <c r="H160" s="211"/>
    </row>
    <row r="161" spans="1:8" ht="98.25" customHeight="1" x14ac:dyDescent="0.25">
      <c r="A161" s="215" t="s">
        <v>12</v>
      </c>
      <c r="B161" s="202" t="s">
        <v>13</v>
      </c>
      <c r="C161" s="215" t="s">
        <v>14</v>
      </c>
      <c r="D161" s="217" t="s">
        <v>15</v>
      </c>
      <c r="E161" s="218"/>
      <c r="F161" s="219"/>
      <c r="G161" s="215" t="s">
        <v>16</v>
      </c>
      <c r="H161" s="215" t="s">
        <v>17</v>
      </c>
    </row>
    <row r="162" spans="1:8" ht="16.5" x14ac:dyDescent="0.25">
      <c r="A162" s="216"/>
      <c r="B162" s="204"/>
      <c r="C162" s="216"/>
      <c r="D162" s="75" t="s">
        <v>33</v>
      </c>
      <c r="E162" s="75" t="s">
        <v>34</v>
      </c>
      <c r="F162" s="75" t="s">
        <v>35</v>
      </c>
      <c r="G162" s="216"/>
      <c r="H162" s="216"/>
    </row>
    <row r="163" spans="1:8" x14ac:dyDescent="0.25">
      <c r="A163" s="202" t="s">
        <v>51</v>
      </c>
      <c r="B163" s="1"/>
      <c r="C163" s="1"/>
      <c r="D163" s="1"/>
      <c r="E163" s="1"/>
      <c r="F163" s="1"/>
      <c r="G163" s="1"/>
      <c r="H163" s="1"/>
    </row>
    <row r="164" spans="1:8" ht="15.75" x14ac:dyDescent="0.25">
      <c r="A164" s="204"/>
      <c r="B164" s="5" t="s">
        <v>52</v>
      </c>
      <c r="C164" s="65">
        <v>200</v>
      </c>
      <c r="D164" s="65">
        <v>4.16</v>
      </c>
      <c r="E164" s="65">
        <v>4.55</v>
      </c>
      <c r="F164" s="65" t="s">
        <v>53</v>
      </c>
      <c r="G164" s="65">
        <v>163.80000000000001</v>
      </c>
      <c r="H164" s="8"/>
    </row>
    <row r="165" spans="1:8" ht="25.5" customHeight="1" x14ac:dyDescent="0.25">
      <c r="A165" s="60" t="s">
        <v>54</v>
      </c>
      <c r="B165" s="60"/>
      <c r="C165" s="60">
        <v>200</v>
      </c>
      <c r="D165" s="60">
        <v>4.16</v>
      </c>
      <c r="E165" s="60">
        <v>4.55</v>
      </c>
      <c r="F165" s="60">
        <v>27.69</v>
      </c>
      <c r="G165" s="60">
        <v>163.80000000000001</v>
      </c>
      <c r="H165" s="60"/>
    </row>
    <row r="166" spans="1:8" ht="84.75" customHeight="1" x14ac:dyDescent="0.25">
      <c r="A166" s="210"/>
      <c r="B166" s="210"/>
      <c r="C166" s="210"/>
      <c r="D166" s="210"/>
      <c r="E166" s="210"/>
      <c r="F166" s="210"/>
      <c r="G166" s="210"/>
      <c r="H166" s="210"/>
    </row>
    <row r="167" spans="1:8" ht="16.5" x14ac:dyDescent="0.25">
      <c r="A167" s="200" t="s">
        <v>86</v>
      </c>
      <c r="B167" s="200"/>
      <c r="C167" s="200"/>
      <c r="D167" s="200"/>
      <c r="E167" s="200"/>
      <c r="F167" s="200"/>
      <c r="G167" s="200"/>
      <c r="H167" s="200"/>
    </row>
    <row r="168" spans="1:8" ht="16.5" x14ac:dyDescent="0.25">
      <c r="A168" s="200" t="s">
        <v>9</v>
      </c>
      <c r="B168" s="200"/>
      <c r="C168" s="200"/>
      <c r="D168" s="200"/>
      <c r="E168" s="200"/>
      <c r="F168" s="200"/>
      <c r="G168" s="200"/>
      <c r="H168" s="200"/>
    </row>
    <row r="169" spans="1:8" ht="16.5" x14ac:dyDescent="0.25">
      <c r="A169" s="200" t="s">
        <v>10</v>
      </c>
      <c r="B169" s="200"/>
      <c r="C169" s="200"/>
      <c r="D169" s="200"/>
      <c r="E169" s="200"/>
      <c r="F169" s="200"/>
      <c r="G169" s="200"/>
      <c r="H169" s="200"/>
    </row>
    <row r="170" spans="1:8" ht="16.5" x14ac:dyDescent="0.25">
      <c r="A170" s="266" t="s">
        <v>11</v>
      </c>
      <c r="B170" s="266"/>
      <c r="C170" s="266"/>
      <c r="D170" s="266"/>
      <c r="E170" s="266"/>
      <c r="F170" s="266"/>
      <c r="G170" s="266"/>
      <c r="H170" s="266"/>
    </row>
    <row r="171" spans="1:8" ht="51" customHeight="1" x14ac:dyDescent="0.25">
      <c r="A171" s="216" t="s">
        <v>12</v>
      </c>
      <c r="B171" s="216" t="s">
        <v>13</v>
      </c>
      <c r="C171" s="240" t="s">
        <v>14</v>
      </c>
      <c r="D171" s="216" t="s">
        <v>15</v>
      </c>
      <c r="E171" s="216"/>
      <c r="F171" s="216"/>
      <c r="G171" s="216" t="s">
        <v>16</v>
      </c>
      <c r="H171" s="216" t="s">
        <v>17</v>
      </c>
    </row>
    <row r="172" spans="1:8" ht="37.5" customHeight="1" x14ac:dyDescent="0.25">
      <c r="A172" s="206"/>
      <c r="B172" s="206"/>
      <c r="C172" s="216"/>
      <c r="D172" s="18" t="s">
        <v>18</v>
      </c>
      <c r="E172" s="18" t="s">
        <v>19</v>
      </c>
      <c r="F172" s="18" t="s">
        <v>20</v>
      </c>
      <c r="G172" s="206"/>
      <c r="H172" s="206"/>
    </row>
    <row r="173" spans="1:8" ht="21" customHeight="1" x14ac:dyDescent="0.25">
      <c r="A173" s="243" t="s">
        <v>21</v>
      </c>
      <c r="B173" s="96" t="s">
        <v>129</v>
      </c>
      <c r="C173" s="90">
        <v>255</v>
      </c>
      <c r="D173" s="98">
        <v>16.98</v>
      </c>
      <c r="E173" s="98">
        <v>20.74</v>
      </c>
      <c r="F173" s="98">
        <v>8.3000000000000007</v>
      </c>
      <c r="G173" s="98">
        <v>287.69</v>
      </c>
      <c r="H173" s="99">
        <v>133</v>
      </c>
    </row>
    <row r="174" spans="1:8" ht="37.5" customHeight="1" x14ac:dyDescent="0.25">
      <c r="A174" s="243"/>
      <c r="B174" s="18" t="s">
        <v>87</v>
      </c>
      <c r="C174" s="90" t="s">
        <v>88</v>
      </c>
      <c r="D174" s="90">
        <v>2.0099999999999998</v>
      </c>
      <c r="E174" s="90">
        <v>2.39</v>
      </c>
      <c r="F174" s="90">
        <v>25.65</v>
      </c>
      <c r="G174" s="90">
        <v>131.87</v>
      </c>
      <c r="H174" s="99">
        <v>285</v>
      </c>
    </row>
    <row r="175" spans="1:8" ht="16.5" x14ac:dyDescent="0.25">
      <c r="A175" s="243"/>
      <c r="B175" s="18" t="s">
        <v>29</v>
      </c>
      <c r="C175" s="90">
        <v>60</v>
      </c>
      <c r="D175" s="98">
        <v>6</v>
      </c>
      <c r="E175" s="90">
        <v>0.88</v>
      </c>
      <c r="F175" s="90">
        <v>39.6</v>
      </c>
      <c r="G175" s="90">
        <v>181.24</v>
      </c>
      <c r="H175" s="90"/>
    </row>
    <row r="176" spans="1:8" ht="16.5" x14ac:dyDescent="0.25">
      <c r="A176" s="243"/>
      <c r="B176" s="57" t="s">
        <v>130</v>
      </c>
      <c r="C176" s="90" t="s">
        <v>89</v>
      </c>
      <c r="D176" s="90">
        <v>4.82</v>
      </c>
      <c r="E176" s="90">
        <v>10.87</v>
      </c>
      <c r="F176" s="90">
        <v>35.4</v>
      </c>
      <c r="G176" s="98">
        <v>259</v>
      </c>
      <c r="H176" s="99" t="s">
        <v>131</v>
      </c>
    </row>
    <row r="177" spans="1:8" ht="15" customHeight="1" x14ac:dyDescent="0.25">
      <c r="A177" s="207" t="s">
        <v>31</v>
      </c>
      <c r="B177" s="207"/>
      <c r="C177" s="207">
        <f>C173+190+28+10+C175+60+10</f>
        <v>613</v>
      </c>
      <c r="D177" s="236">
        <f>SUM(D173:D176)</f>
        <v>29.810000000000002</v>
      </c>
      <c r="E177" s="236">
        <f t="shared" ref="E177:G177" si="10">SUM(E173:E176)</f>
        <v>34.879999999999995</v>
      </c>
      <c r="F177" s="236">
        <f t="shared" si="10"/>
        <v>108.95000000000002</v>
      </c>
      <c r="G177" s="236">
        <f t="shared" si="10"/>
        <v>859.8</v>
      </c>
      <c r="H177" s="207"/>
    </row>
    <row r="178" spans="1:8" ht="15" customHeight="1" x14ac:dyDescent="0.25">
      <c r="A178" s="207"/>
      <c r="B178" s="207"/>
      <c r="C178" s="207"/>
      <c r="D178" s="207"/>
      <c r="E178" s="207"/>
      <c r="F178" s="207"/>
      <c r="G178" s="207"/>
      <c r="H178" s="207"/>
    </row>
    <row r="179" spans="1:8" ht="224.25" customHeight="1" x14ac:dyDescent="0.25">
      <c r="A179" s="211"/>
      <c r="B179" s="211"/>
      <c r="C179" s="211"/>
      <c r="D179" s="211"/>
      <c r="E179" s="211"/>
      <c r="F179" s="211"/>
      <c r="G179" s="211"/>
      <c r="H179" s="211"/>
    </row>
    <row r="180" spans="1:8" ht="58.5" customHeight="1" x14ac:dyDescent="0.25">
      <c r="A180" s="206" t="s">
        <v>12</v>
      </c>
      <c r="B180" s="206" t="s">
        <v>13</v>
      </c>
      <c r="C180" s="215" t="s">
        <v>14</v>
      </c>
      <c r="D180" s="206" t="s">
        <v>15</v>
      </c>
      <c r="E180" s="206"/>
      <c r="F180" s="206"/>
      <c r="G180" s="206" t="s">
        <v>16</v>
      </c>
      <c r="H180" s="206" t="s">
        <v>17</v>
      </c>
    </row>
    <row r="181" spans="1:8" ht="30" customHeight="1" x14ac:dyDescent="0.25">
      <c r="A181" s="206"/>
      <c r="B181" s="206"/>
      <c r="C181" s="216"/>
      <c r="D181" s="56" t="s">
        <v>18</v>
      </c>
      <c r="E181" s="56" t="s">
        <v>19</v>
      </c>
      <c r="F181" s="56" t="s">
        <v>20</v>
      </c>
      <c r="G181" s="206"/>
      <c r="H181" s="206"/>
    </row>
    <row r="182" spans="1:8" ht="16.5" customHeight="1" x14ac:dyDescent="0.25">
      <c r="A182" s="261" t="s">
        <v>36</v>
      </c>
      <c r="B182" s="185" t="s">
        <v>103</v>
      </c>
      <c r="C182" s="186">
        <v>100</v>
      </c>
      <c r="D182" s="187">
        <v>0.8</v>
      </c>
      <c r="E182" s="187">
        <v>0.1</v>
      </c>
      <c r="F182" s="187">
        <v>3.3</v>
      </c>
      <c r="G182" s="187">
        <v>12</v>
      </c>
      <c r="H182" s="184"/>
    </row>
    <row r="183" spans="1:8" ht="16.5" x14ac:dyDescent="0.25">
      <c r="A183" s="261"/>
      <c r="B183" s="90" t="s">
        <v>91</v>
      </c>
      <c r="C183" s="20">
        <v>250</v>
      </c>
      <c r="D183" s="157">
        <v>2.25</v>
      </c>
      <c r="E183" s="157">
        <v>7.63</v>
      </c>
      <c r="F183" s="157">
        <v>15.38</v>
      </c>
      <c r="G183" s="157">
        <v>140.5</v>
      </c>
      <c r="H183" s="116">
        <v>51</v>
      </c>
    </row>
    <row r="184" spans="1:8" ht="16.5" x14ac:dyDescent="0.25">
      <c r="A184" s="261"/>
      <c r="B184" s="90" t="s">
        <v>170</v>
      </c>
      <c r="C184" s="20">
        <v>120</v>
      </c>
      <c r="D184" s="157">
        <v>16.8</v>
      </c>
      <c r="E184" s="157">
        <v>7.2</v>
      </c>
      <c r="F184" s="157">
        <v>3.6</v>
      </c>
      <c r="G184" s="157">
        <v>134.4</v>
      </c>
      <c r="H184" s="116" t="s">
        <v>132</v>
      </c>
    </row>
    <row r="185" spans="1:8" ht="16.5" x14ac:dyDescent="0.25">
      <c r="A185" s="261"/>
      <c r="B185" s="90" t="s">
        <v>49</v>
      </c>
      <c r="C185" s="20">
        <v>200</v>
      </c>
      <c r="D185" s="20">
        <v>4.25</v>
      </c>
      <c r="E185" s="20">
        <v>8.08</v>
      </c>
      <c r="F185" s="20">
        <v>31.05</v>
      </c>
      <c r="G185" s="20">
        <v>213.88</v>
      </c>
      <c r="H185" s="118">
        <v>241</v>
      </c>
    </row>
    <row r="186" spans="1:8" ht="16.5" x14ac:dyDescent="0.25">
      <c r="A186" s="261"/>
      <c r="B186" s="18" t="s">
        <v>92</v>
      </c>
      <c r="C186" s="20">
        <v>200</v>
      </c>
      <c r="D186" s="20">
        <v>0.16</v>
      </c>
      <c r="E186" s="20">
        <v>0.16</v>
      </c>
      <c r="F186" s="20">
        <v>27.87</v>
      </c>
      <c r="G186" s="20">
        <v>114.56</v>
      </c>
      <c r="H186" s="52">
        <v>282</v>
      </c>
    </row>
    <row r="187" spans="1:8" ht="16.5" x14ac:dyDescent="0.25">
      <c r="A187" s="261"/>
      <c r="B187" s="18" t="s">
        <v>40</v>
      </c>
      <c r="C187" s="20">
        <v>60</v>
      </c>
      <c r="D187" s="20">
        <v>6.36</v>
      </c>
      <c r="E187" s="20">
        <v>0.6</v>
      </c>
      <c r="F187" s="20">
        <v>40.14</v>
      </c>
      <c r="G187" s="20">
        <v>188.16</v>
      </c>
      <c r="H187" s="14"/>
    </row>
    <row r="188" spans="1:8" ht="16.5" x14ac:dyDescent="0.25">
      <c r="A188" s="262"/>
      <c r="B188" s="18" t="s">
        <v>29</v>
      </c>
      <c r="C188" s="20">
        <v>60</v>
      </c>
      <c r="D188" s="53">
        <v>6</v>
      </c>
      <c r="E188" s="20">
        <v>0.88</v>
      </c>
      <c r="F188" s="20">
        <v>39.6</v>
      </c>
      <c r="G188" s="20">
        <v>181.24</v>
      </c>
      <c r="H188" s="14"/>
    </row>
    <row r="189" spans="1:8" ht="33" x14ac:dyDescent="0.25">
      <c r="A189" s="142" t="s">
        <v>41</v>
      </c>
      <c r="B189" s="141"/>
      <c r="C189" s="158">
        <f>SUM(C182:C188)</f>
        <v>990</v>
      </c>
      <c r="D189" s="158">
        <f t="shared" ref="D189:G189" si="11">SUM(D182:D188)</f>
        <v>36.620000000000005</v>
      </c>
      <c r="E189" s="158">
        <f t="shared" si="11"/>
        <v>24.65</v>
      </c>
      <c r="F189" s="158">
        <f t="shared" si="11"/>
        <v>160.94</v>
      </c>
      <c r="G189" s="158">
        <f t="shared" si="11"/>
        <v>984.7399999999999</v>
      </c>
      <c r="H189" s="144"/>
    </row>
    <row r="190" spans="1:8" ht="16.5" x14ac:dyDescent="0.25">
      <c r="A190" s="227"/>
      <c r="B190" s="227"/>
      <c r="C190" s="227"/>
      <c r="D190" s="227"/>
      <c r="E190" s="227"/>
      <c r="F190" s="227"/>
      <c r="G190" s="227"/>
      <c r="H190" s="227"/>
    </row>
    <row r="191" spans="1:8" ht="93.75" customHeight="1" x14ac:dyDescent="0.25">
      <c r="A191" s="240" t="s">
        <v>12</v>
      </c>
      <c r="B191" s="240" t="s">
        <v>13</v>
      </c>
      <c r="C191" s="240" t="s">
        <v>14</v>
      </c>
      <c r="D191" s="244" t="s">
        <v>15</v>
      </c>
      <c r="E191" s="245"/>
      <c r="F191" s="246"/>
      <c r="G191" s="240" t="s">
        <v>16</v>
      </c>
      <c r="H191" s="240" t="s">
        <v>17</v>
      </c>
    </row>
    <row r="192" spans="1:8" ht="16.5" hidden="1" x14ac:dyDescent="0.25">
      <c r="A192" s="216"/>
      <c r="B192" s="216"/>
      <c r="C192" s="216"/>
      <c r="D192" s="4" t="s">
        <v>33</v>
      </c>
      <c r="E192" s="4" t="s">
        <v>34</v>
      </c>
      <c r="F192" s="4" t="s">
        <v>35</v>
      </c>
      <c r="G192" s="216"/>
      <c r="H192" s="216"/>
    </row>
    <row r="193" spans="1:8" ht="33" x14ac:dyDescent="0.25">
      <c r="A193" s="161"/>
      <c r="B193" s="161"/>
      <c r="C193" s="161"/>
      <c r="D193" s="159" t="s">
        <v>18</v>
      </c>
      <c r="E193" s="159" t="s">
        <v>19</v>
      </c>
      <c r="F193" s="159" t="s">
        <v>20</v>
      </c>
      <c r="G193" s="161"/>
      <c r="H193" s="161"/>
    </row>
    <row r="194" spans="1:8" ht="16.5" x14ac:dyDescent="0.25">
      <c r="A194" s="206" t="s">
        <v>42</v>
      </c>
      <c r="B194" s="7" t="s">
        <v>93</v>
      </c>
      <c r="C194" s="5" t="s">
        <v>94</v>
      </c>
      <c r="D194" s="165">
        <v>6.62</v>
      </c>
      <c r="E194" s="165">
        <v>9.48</v>
      </c>
      <c r="F194" s="165">
        <v>10.06</v>
      </c>
      <c r="G194" s="166">
        <v>152</v>
      </c>
      <c r="H194" s="54">
        <v>376</v>
      </c>
    </row>
    <row r="195" spans="1:8" ht="21.75" customHeight="1" x14ac:dyDescent="0.25">
      <c r="A195" s="206"/>
      <c r="B195" s="206" t="s">
        <v>43</v>
      </c>
      <c r="C195" s="263" t="s">
        <v>44</v>
      </c>
      <c r="D195" s="206">
        <v>7.0000000000000007E-2</v>
      </c>
      <c r="E195" s="206">
        <v>0.01</v>
      </c>
      <c r="F195" s="206">
        <v>15.31</v>
      </c>
      <c r="G195" s="206">
        <v>61.62</v>
      </c>
      <c r="H195" s="205">
        <v>294</v>
      </c>
    </row>
    <row r="196" spans="1:8" ht="0.75" hidden="1" customHeight="1" x14ac:dyDescent="0.25">
      <c r="A196" s="206"/>
      <c r="B196" s="206"/>
      <c r="C196" s="264"/>
      <c r="D196" s="206"/>
      <c r="E196" s="206"/>
      <c r="F196" s="206"/>
      <c r="G196" s="206"/>
      <c r="H196" s="205"/>
    </row>
    <row r="197" spans="1:8" ht="21" customHeight="1" x14ac:dyDescent="0.25">
      <c r="A197" s="159"/>
      <c r="B197" s="159" t="s">
        <v>180</v>
      </c>
      <c r="C197" s="169">
        <v>90</v>
      </c>
      <c r="D197" s="183">
        <v>0.4</v>
      </c>
      <c r="E197" s="183">
        <v>0.4</v>
      </c>
      <c r="F197" s="183">
        <v>9.8000000000000007</v>
      </c>
      <c r="G197" s="183">
        <v>44</v>
      </c>
      <c r="H197" s="160"/>
    </row>
    <row r="198" spans="1:8" ht="33" x14ac:dyDescent="0.25">
      <c r="A198" s="77" t="s">
        <v>45</v>
      </c>
      <c r="B198" s="77"/>
      <c r="C198" s="163">
        <v>312</v>
      </c>
      <c r="D198" s="163">
        <v>7.09</v>
      </c>
      <c r="E198" s="163">
        <v>9.89</v>
      </c>
      <c r="F198" s="163">
        <v>35.17</v>
      </c>
      <c r="G198" s="163">
        <v>214.06</v>
      </c>
      <c r="H198" s="77"/>
    </row>
    <row r="199" spans="1:8" ht="20.25" customHeight="1" x14ac:dyDescent="0.25">
      <c r="A199" s="227"/>
      <c r="B199" s="227"/>
      <c r="C199" s="227"/>
      <c r="D199" s="227"/>
      <c r="E199" s="227"/>
      <c r="F199" s="227"/>
      <c r="G199" s="227"/>
      <c r="H199" s="227"/>
    </row>
    <row r="200" spans="1:8" ht="95.25" customHeight="1" x14ac:dyDescent="0.25">
      <c r="A200" s="206" t="s">
        <v>12</v>
      </c>
      <c r="B200" s="206" t="s">
        <v>13</v>
      </c>
      <c r="C200" s="215" t="s">
        <v>14</v>
      </c>
      <c r="D200" s="206" t="s">
        <v>15</v>
      </c>
      <c r="E200" s="206"/>
      <c r="F200" s="206"/>
      <c r="G200" s="206" t="s">
        <v>16</v>
      </c>
      <c r="H200" s="206" t="s">
        <v>17</v>
      </c>
    </row>
    <row r="201" spans="1:8" ht="16.5" hidden="1" x14ac:dyDescent="0.25">
      <c r="A201" s="206"/>
      <c r="B201" s="206"/>
      <c r="C201" s="216"/>
      <c r="D201" s="140" t="s">
        <v>33</v>
      </c>
      <c r="E201" s="140" t="s">
        <v>34</v>
      </c>
      <c r="F201" s="140" t="s">
        <v>35</v>
      </c>
      <c r="G201" s="206"/>
      <c r="H201" s="206"/>
    </row>
    <row r="202" spans="1:8" ht="33" x14ac:dyDescent="0.25">
      <c r="A202" s="91"/>
      <c r="B202" s="90"/>
      <c r="C202" s="111"/>
      <c r="D202" s="159" t="s">
        <v>18</v>
      </c>
      <c r="E202" s="159" t="s">
        <v>19</v>
      </c>
      <c r="F202" s="159" t="s">
        <v>20</v>
      </c>
      <c r="G202" s="90"/>
      <c r="H202" s="91"/>
    </row>
    <row r="203" spans="1:8" ht="16.5" x14ac:dyDescent="0.25">
      <c r="A203" s="202" t="s">
        <v>171</v>
      </c>
      <c r="B203" s="90" t="s">
        <v>95</v>
      </c>
      <c r="C203" s="92" t="s">
        <v>81</v>
      </c>
      <c r="D203" s="90">
        <v>22.03</v>
      </c>
      <c r="E203" s="90">
        <v>25.03</v>
      </c>
      <c r="F203" s="90">
        <v>14.99</v>
      </c>
      <c r="G203" s="90">
        <v>373.43</v>
      </c>
      <c r="H203" s="93">
        <v>200</v>
      </c>
    </row>
    <row r="204" spans="1:8" ht="16.5" x14ac:dyDescent="0.25">
      <c r="A204" s="203"/>
      <c r="B204" s="90" t="s">
        <v>96</v>
      </c>
      <c r="C204" s="90">
        <v>200</v>
      </c>
      <c r="D204" s="98">
        <v>7.36</v>
      </c>
      <c r="E204" s="98">
        <v>7.05</v>
      </c>
      <c r="F204" s="98">
        <v>46.97</v>
      </c>
      <c r="G204" s="98">
        <v>281.45</v>
      </c>
      <c r="H204" s="94">
        <v>227</v>
      </c>
    </row>
    <row r="205" spans="1:8" ht="16.5" x14ac:dyDescent="0.25">
      <c r="A205" s="203"/>
      <c r="B205" s="4" t="s">
        <v>24</v>
      </c>
      <c r="C205" s="4" t="s">
        <v>25</v>
      </c>
      <c r="D205" s="4" t="s">
        <v>26</v>
      </c>
      <c r="E205" s="4" t="s">
        <v>26</v>
      </c>
      <c r="F205" s="4">
        <v>14.98</v>
      </c>
      <c r="G205" s="4">
        <v>60</v>
      </c>
      <c r="H205" s="39">
        <v>300</v>
      </c>
    </row>
    <row r="206" spans="1:8" ht="16.5" x14ac:dyDescent="0.25">
      <c r="A206" s="203"/>
      <c r="B206" s="4" t="s">
        <v>40</v>
      </c>
      <c r="C206" s="4">
        <v>60</v>
      </c>
      <c r="D206" s="4">
        <v>6.36</v>
      </c>
      <c r="E206" s="4">
        <v>0.6</v>
      </c>
      <c r="F206" s="4">
        <v>40.14</v>
      </c>
      <c r="G206" s="4">
        <v>188.16</v>
      </c>
      <c r="H206" s="4"/>
    </row>
    <row r="207" spans="1:8" ht="16.5" x14ac:dyDescent="0.25">
      <c r="A207" s="204"/>
      <c r="B207" s="4" t="s">
        <v>29</v>
      </c>
      <c r="C207" s="4">
        <v>60</v>
      </c>
      <c r="D207" s="38">
        <v>6</v>
      </c>
      <c r="E207" s="4" t="s">
        <v>30</v>
      </c>
      <c r="F207" s="4">
        <v>39.6</v>
      </c>
      <c r="G207" s="4">
        <v>181.24</v>
      </c>
      <c r="H207" s="4"/>
    </row>
    <row r="208" spans="1:8" ht="33" x14ac:dyDescent="0.25">
      <c r="A208" s="77" t="s">
        <v>50</v>
      </c>
      <c r="B208" s="77"/>
      <c r="C208" s="77">
        <f>160+C204+215+C206+C207</f>
        <v>695</v>
      </c>
      <c r="D208" s="77">
        <f>SUM(D203:D207)</f>
        <v>41.75</v>
      </c>
      <c r="E208" s="97">
        <f t="shared" ref="E208:G208" si="12">SUM(E203:E207)</f>
        <v>32.68</v>
      </c>
      <c r="F208" s="97">
        <f t="shared" si="12"/>
        <v>156.68</v>
      </c>
      <c r="G208" s="97">
        <f t="shared" si="12"/>
        <v>1084.28</v>
      </c>
      <c r="H208" s="77"/>
    </row>
    <row r="209" spans="1:8" ht="16.5" x14ac:dyDescent="0.25">
      <c r="A209" s="209"/>
      <c r="B209" s="209"/>
      <c r="C209" s="209"/>
      <c r="D209" s="209"/>
      <c r="E209" s="209"/>
      <c r="F209" s="209"/>
      <c r="G209" s="209"/>
      <c r="H209" s="209"/>
    </row>
    <row r="210" spans="1:8" ht="86.25" customHeight="1" x14ac:dyDescent="0.25">
      <c r="A210" s="206" t="s">
        <v>12</v>
      </c>
      <c r="B210" s="206" t="s">
        <v>13</v>
      </c>
      <c r="C210" s="215" t="s">
        <v>14</v>
      </c>
      <c r="D210" s="206" t="s">
        <v>15</v>
      </c>
      <c r="E210" s="206"/>
      <c r="F210" s="206"/>
      <c r="G210" s="206" t="s">
        <v>16</v>
      </c>
      <c r="H210" s="206" t="s">
        <v>17</v>
      </c>
    </row>
    <row r="211" spans="1:8" ht="0.75" hidden="1" customHeight="1" x14ac:dyDescent="0.25">
      <c r="A211" s="206"/>
      <c r="B211" s="206"/>
      <c r="C211" s="216"/>
      <c r="D211" s="75" t="s">
        <v>33</v>
      </c>
      <c r="E211" s="75" t="s">
        <v>34</v>
      </c>
      <c r="F211" s="75" t="s">
        <v>35</v>
      </c>
      <c r="G211" s="206"/>
      <c r="H211" s="206"/>
    </row>
    <row r="212" spans="1:8" ht="29.25" customHeight="1" x14ac:dyDescent="0.25">
      <c r="A212" s="159"/>
      <c r="B212" s="159"/>
      <c r="C212" s="161"/>
      <c r="D212" s="159" t="s">
        <v>18</v>
      </c>
      <c r="E212" s="159" t="s">
        <v>19</v>
      </c>
      <c r="F212" s="159" t="s">
        <v>20</v>
      </c>
      <c r="G212" s="159"/>
      <c r="H212" s="159"/>
    </row>
    <row r="213" spans="1:8" ht="33" x14ac:dyDescent="0.25">
      <c r="A213" s="4" t="s">
        <v>51</v>
      </c>
      <c r="B213" s="5" t="s">
        <v>97</v>
      </c>
      <c r="C213" s="5">
        <v>200</v>
      </c>
      <c r="D213" s="25">
        <v>5.59</v>
      </c>
      <c r="E213" s="5">
        <v>6.38</v>
      </c>
      <c r="F213" s="54">
        <v>9.3800000000000008</v>
      </c>
      <c r="G213" s="5" t="s">
        <v>98</v>
      </c>
      <c r="H213" s="4">
        <v>260</v>
      </c>
    </row>
    <row r="214" spans="1:8" ht="16.5" x14ac:dyDescent="0.25">
      <c r="A214" s="44" t="s">
        <v>54</v>
      </c>
      <c r="B214" s="44"/>
      <c r="C214" s="44">
        <v>200</v>
      </c>
      <c r="D214" s="44">
        <v>5.59</v>
      </c>
      <c r="E214" s="44">
        <v>6.38</v>
      </c>
      <c r="F214" s="44">
        <v>9.3800000000000008</v>
      </c>
      <c r="G214" s="44">
        <v>117.31</v>
      </c>
      <c r="H214" s="44"/>
    </row>
    <row r="215" spans="1:8" ht="16.5" x14ac:dyDescent="0.25">
      <c r="A215" s="70"/>
      <c r="B215" s="70"/>
      <c r="C215" s="70"/>
      <c r="D215" s="70"/>
      <c r="E215" s="70"/>
      <c r="F215" s="70"/>
      <c r="G215" s="70"/>
      <c r="H215" s="70"/>
    </row>
    <row r="216" spans="1:8" ht="50.25" customHeight="1" x14ac:dyDescent="0.25">
      <c r="A216" s="209"/>
      <c r="B216" s="209"/>
      <c r="C216" s="209"/>
      <c r="D216" s="209"/>
      <c r="E216" s="209"/>
      <c r="F216" s="209"/>
      <c r="G216" s="209"/>
      <c r="H216" s="209"/>
    </row>
    <row r="217" spans="1:8" ht="16.5" x14ac:dyDescent="0.25">
      <c r="A217" s="200" t="s">
        <v>99</v>
      </c>
      <c r="B217" s="200"/>
      <c r="C217" s="200"/>
      <c r="D217" s="200"/>
      <c r="E217" s="200"/>
      <c r="F217" s="200"/>
      <c r="G217" s="200"/>
      <c r="H217" s="200"/>
    </row>
    <row r="218" spans="1:8" ht="16.5" x14ac:dyDescent="0.25">
      <c r="A218" s="200" t="s">
        <v>9</v>
      </c>
      <c r="B218" s="200"/>
      <c r="C218" s="200"/>
      <c r="D218" s="200"/>
      <c r="E218" s="200"/>
      <c r="F218" s="200"/>
      <c r="G218" s="200"/>
      <c r="H218" s="200"/>
    </row>
    <row r="219" spans="1:8" ht="16.5" x14ac:dyDescent="0.25">
      <c r="A219" s="200" t="s">
        <v>10</v>
      </c>
      <c r="B219" s="200"/>
      <c r="C219" s="200"/>
      <c r="D219" s="200"/>
      <c r="E219" s="200"/>
      <c r="F219" s="200"/>
      <c r="G219" s="200"/>
      <c r="H219" s="200"/>
    </row>
    <row r="220" spans="1:8" ht="16.5" x14ac:dyDescent="0.25">
      <c r="A220" s="200" t="s">
        <v>11</v>
      </c>
      <c r="B220" s="200"/>
      <c r="C220" s="200"/>
      <c r="D220" s="200"/>
      <c r="E220" s="200"/>
      <c r="F220" s="200"/>
      <c r="G220" s="200"/>
      <c r="H220" s="200"/>
    </row>
    <row r="221" spans="1:8" ht="16.5" x14ac:dyDescent="0.25">
      <c r="A221" s="200"/>
      <c r="B221" s="200"/>
      <c r="C221" s="200"/>
      <c r="D221" s="200"/>
      <c r="E221" s="200"/>
      <c r="F221" s="200"/>
      <c r="G221" s="200"/>
      <c r="H221" s="200"/>
    </row>
    <row r="222" spans="1:8" ht="87.75" customHeight="1" x14ac:dyDescent="0.25">
      <c r="A222" s="206" t="s">
        <v>12</v>
      </c>
      <c r="B222" s="206" t="s">
        <v>13</v>
      </c>
      <c r="C222" s="206" t="s">
        <v>14</v>
      </c>
      <c r="D222" s="206" t="s">
        <v>15</v>
      </c>
      <c r="E222" s="206"/>
      <c r="F222" s="206"/>
      <c r="G222" s="206" t="s">
        <v>16</v>
      </c>
      <c r="H222" s="206" t="s">
        <v>32</v>
      </c>
    </row>
    <row r="223" spans="1:8" ht="24" customHeight="1" x14ac:dyDescent="0.25">
      <c r="A223" s="206"/>
      <c r="B223" s="206"/>
      <c r="C223" s="206"/>
      <c r="D223" s="167" t="s">
        <v>18</v>
      </c>
      <c r="E223" s="167" t="s">
        <v>19</v>
      </c>
      <c r="F223" s="167" t="s">
        <v>20</v>
      </c>
      <c r="G223" s="206"/>
      <c r="H223" s="206"/>
    </row>
    <row r="224" spans="1:8" ht="20.25" customHeight="1" x14ac:dyDescent="0.25">
      <c r="A224" s="202" t="s">
        <v>152</v>
      </c>
      <c r="B224" s="111" t="s">
        <v>172</v>
      </c>
      <c r="C224" s="111" t="s">
        <v>23</v>
      </c>
      <c r="D224" s="115">
        <v>8.19</v>
      </c>
      <c r="E224" s="111">
        <v>10.41</v>
      </c>
      <c r="F224" s="115">
        <v>43.86</v>
      </c>
      <c r="G224" s="111">
        <v>301.39</v>
      </c>
      <c r="H224" s="109">
        <v>102</v>
      </c>
    </row>
    <row r="225" spans="1:15" ht="15" customHeight="1" x14ac:dyDescent="0.25">
      <c r="A225" s="203"/>
      <c r="B225" s="206" t="s">
        <v>77</v>
      </c>
      <c r="C225" s="215" t="s">
        <v>25</v>
      </c>
      <c r="D225" s="206">
        <v>0.12</v>
      </c>
      <c r="E225" s="232">
        <v>0</v>
      </c>
      <c r="F225" s="206">
        <v>12.04</v>
      </c>
      <c r="G225" s="206">
        <v>48.64</v>
      </c>
      <c r="H225" s="205">
        <v>300</v>
      </c>
    </row>
    <row r="226" spans="1:15" ht="15" customHeight="1" x14ac:dyDescent="0.25">
      <c r="A226" s="203"/>
      <c r="B226" s="206"/>
      <c r="C226" s="216"/>
      <c r="D226" s="206"/>
      <c r="E226" s="232"/>
      <c r="F226" s="206"/>
      <c r="G226" s="206"/>
      <c r="H226" s="205"/>
    </row>
    <row r="227" spans="1:15" ht="33" x14ac:dyDescent="0.25">
      <c r="A227" s="203"/>
      <c r="B227" s="4" t="s">
        <v>100</v>
      </c>
      <c r="C227" s="4">
        <v>50</v>
      </c>
      <c r="D227" s="4">
        <v>3.75</v>
      </c>
      <c r="E227" s="4">
        <v>4.9000000000000004</v>
      </c>
      <c r="F227" s="4">
        <v>37.200000000000003</v>
      </c>
      <c r="G227" s="4">
        <v>207.5</v>
      </c>
      <c r="H227" s="4" t="s">
        <v>101</v>
      </c>
    </row>
    <row r="228" spans="1:15" ht="16.5" x14ac:dyDescent="0.25">
      <c r="A228" s="204"/>
      <c r="B228" s="4" t="s">
        <v>29</v>
      </c>
      <c r="C228" s="4">
        <v>60</v>
      </c>
      <c r="D228" s="38">
        <v>6</v>
      </c>
      <c r="E228" s="4">
        <v>0.88</v>
      </c>
      <c r="F228" s="4">
        <v>39.6</v>
      </c>
      <c r="G228" s="4">
        <v>181.24</v>
      </c>
      <c r="H228" s="4"/>
    </row>
    <row r="229" spans="1:15" ht="22.5" customHeight="1" x14ac:dyDescent="0.25">
      <c r="A229" s="207" t="s">
        <v>102</v>
      </c>
      <c r="B229" s="207"/>
      <c r="C229" s="238">
        <f>255+215+C227+C228</f>
        <v>580</v>
      </c>
      <c r="D229" s="233">
        <f>SUM(D224:D228)</f>
        <v>18.059999999999999</v>
      </c>
      <c r="E229" s="233">
        <f t="shared" ref="E229:G229" si="13">SUM(E224:E228)</f>
        <v>16.190000000000001</v>
      </c>
      <c r="F229" s="233">
        <f t="shared" si="13"/>
        <v>132.69999999999999</v>
      </c>
      <c r="G229" s="233">
        <f t="shared" si="13"/>
        <v>738.77</v>
      </c>
      <c r="H229" s="207"/>
    </row>
    <row r="230" spans="1:15" ht="17.25" customHeight="1" x14ac:dyDescent="0.25">
      <c r="A230" s="207"/>
      <c r="B230" s="207"/>
      <c r="C230" s="239"/>
      <c r="D230" s="225"/>
      <c r="E230" s="225"/>
      <c r="F230" s="225"/>
      <c r="G230" s="225"/>
      <c r="H230" s="207"/>
    </row>
    <row r="231" spans="1:15" ht="155.25" customHeight="1" x14ac:dyDescent="0.25">
      <c r="A231" s="209"/>
      <c r="B231" s="209"/>
      <c r="C231" s="209"/>
      <c r="D231" s="209"/>
      <c r="E231" s="209"/>
      <c r="F231" s="209"/>
      <c r="G231" s="209"/>
      <c r="H231" s="209"/>
    </row>
    <row r="232" spans="1:15" ht="57" customHeight="1" x14ac:dyDescent="0.25">
      <c r="A232" s="206" t="s">
        <v>12</v>
      </c>
      <c r="B232" s="206" t="s">
        <v>63</v>
      </c>
      <c r="C232" s="215" t="s">
        <v>14</v>
      </c>
      <c r="D232" s="206" t="s">
        <v>15</v>
      </c>
      <c r="E232" s="206"/>
      <c r="F232" s="206"/>
      <c r="G232" s="206" t="s">
        <v>16</v>
      </c>
      <c r="H232" s="206" t="s">
        <v>32</v>
      </c>
    </row>
    <row r="233" spans="1:15" ht="15.75" customHeight="1" x14ac:dyDescent="0.25">
      <c r="A233" s="206"/>
      <c r="B233" s="206"/>
      <c r="C233" s="216"/>
      <c r="D233" s="56" t="s">
        <v>33</v>
      </c>
      <c r="E233" s="56" t="s">
        <v>34</v>
      </c>
      <c r="F233" s="56" t="s">
        <v>35</v>
      </c>
      <c r="G233" s="206"/>
      <c r="H233" s="206"/>
    </row>
    <row r="234" spans="1:15" ht="15.75" customHeight="1" x14ac:dyDescent="0.25">
      <c r="A234" s="202" t="s">
        <v>173</v>
      </c>
      <c r="B234" s="100" t="s">
        <v>90</v>
      </c>
      <c r="C234" s="20">
        <v>100</v>
      </c>
      <c r="D234" s="53">
        <v>0.83</v>
      </c>
      <c r="E234" s="53">
        <v>5.07</v>
      </c>
      <c r="F234" s="53">
        <v>5.32</v>
      </c>
      <c r="G234" s="53">
        <v>70.02</v>
      </c>
      <c r="H234" s="189">
        <v>4</v>
      </c>
      <c r="I234" s="190"/>
      <c r="J234" s="191"/>
      <c r="K234" s="192"/>
      <c r="L234" s="192"/>
      <c r="M234" s="192"/>
      <c r="N234" s="192"/>
      <c r="O234" s="193"/>
    </row>
    <row r="235" spans="1:15" ht="16.5" x14ac:dyDescent="0.25">
      <c r="A235" s="203"/>
      <c r="B235" s="112" t="s">
        <v>104</v>
      </c>
      <c r="C235" s="111">
        <v>250</v>
      </c>
      <c r="D235" s="136">
        <v>1.93</v>
      </c>
      <c r="E235" s="136">
        <v>6.34</v>
      </c>
      <c r="F235" s="136">
        <v>10.050000000000001</v>
      </c>
      <c r="G235" s="136">
        <v>104.16</v>
      </c>
      <c r="H235" s="122">
        <v>43</v>
      </c>
    </row>
    <row r="236" spans="1:15" ht="33" x14ac:dyDescent="0.25">
      <c r="A236" s="203"/>
      <c r="B236" s="111" t="s">
        <v>105</v>
      </c>
      <c r="C236" s="111" t="s">
        <v>67</v>
      </c>
      <c r="D236" s="136">
        <v>18.36</v>
      </c>
      <c r="E236" s="136">
        <v>13.2</v>
      </c>
      <c r="F236" s="136">
        <v>15.96</v>
      </c>
      <c r="G236" s="136">
        <v>255.6</v>
      </c>
      <c r="H236" s="122" t="s">
        <v>106</v>
      </c>
    </row>
    <row r="237" spans="1:15" ht="16.5" x14ac:dyDescent="0.25">
      <c r="A237" s="203"/>
      <c r="B237" s="111" t="s">
        <v>107</v>
      </c>
      <c r="C237" s="111">
        <v>150</v>
      </c>
      <c r="D237" s="136">
        <v>3.2</v>
      </c>
      <c r="E237" s="136">
        <v>6.06</v>
      </c>
      <c r="F237" s="136">
        <v>23.3</v>
      </c>
      <c r="G237" s="136">
        <v>160.46</v>
      </c>
      <c r="H237" s="122">
        <v>241</v>
      </c>
    </row>
    <row r="238" spans="1:15" ht="16.5" x14ac:dyDescent="0.25">
      <c r="A238" s="203"/>
      <c r="B238" s="4" t="s">
        <v>108</v>
      </c>
      <c r="C238" s="4">
        <v>50</v>
      </c>
      <c r="D238" s="136">
        <v>1.31</v>
      </c>
      <c r="E238" s="136">
        <v>1.62</v>
      </c>
      <c r="F238" s="136">
        <v>6.73</v>
      </c>
      <c r="G238" s="136">
        <v>43.58</v>
      </c>
      <c r="H238" s="122">
        <v>235</v>
      </c>
    </row>
    <row r="239" spans="1:15" ht="16.5" x14ac:dyDescent="0.25">
      <c r="A239" s="203"/>
      <c r="B239" s="4" t="s">
        <v>109</v>
      </c>
      <c r="C239" s="4">
        <v>200</v>
      </c>
      <c r="D239" s="136">
        <v>0.68</v>
      </c>
      <c r="E239" s="136">
        <v>0</v>
      </c>
      <c r="F239" s="136">
        <v>21.01</v>
      </c>
      <c r="G239" s="136">
        <v>46.87</v>
      </c>
      <c r="H239" s="122">
        <v>289</v>
      </c>
    </row>
    <row r="240" spans="1:15" ht="16.5" x14ac:dyDescent="0.25">
      <c r="A240" s="203"/>
      <c r="B240" s="4" t="s">
        <v>40</v>
      </c>
      <c r="C240" s="4">
        <v>60</v>
      </c>
      <c r="D240" s="136">
        <v>6.36</v>
      </c>
      <c r="E240" s="136">
        <v>0.6</v>
      </c>
      <c r="F240" s="136">
        <v>40.14</v>
      </c>
      <c r="G240" s="136">
        <v>188.16</v>
      </c>
      <c r="H240" s="122"/>
    </row>
    <row r="241" spans="1:8" ht="16.5" x14ac:dyDescent="0.25">
      <c r="A241" s="204"/>
      <c r="B241" s="4" t="s">
        <v>29</v>
      </c>
      <c r="C241" s="4">
        <v>60</v>
      </c>
      <c r="D241" s="136">
        <v>6</v>
      </c>
      <c r="E241" s="136" t="s">
        <v>30</v>
      </c>
      <c r="F241" s="136">
        <v>39.6</v>
      </c>
      <c r="G241" s="136">
        <v>181.24</v>
      </c>
      <c r="H241" s="122"/>
    </row>
    <row r="242" spans="1:8" ht="33" x14ac:dyDescent="0.25">
      <c r="A242" s="58" t="s">
        <v>41</v>
      </c>
      <c r="B242" s="58"/>
      <c r="C242" s="108">
        <f>C234+C235+125+C237+C238+C239+C240+C241</f>
        <v>995</v>
      </c>
      <c r="D242" s="108">
        <f>SUM(D234:D241)</f>
        <v>38.669999999999995</v>
      </c>
      <c r="E242" s="108">
        <f t="shared" ref="E242:G242" si="14">SUM(E234:E241)</f>
        <v>32.89</v>
      </c>
      <c r="F242" s="108">
        <f t="shared" si="14"/>
        <v>162.11000000000001</v>
      </c>
      <c r="G242" s="108">
        <f t="shared" si="14"/>
        <v>1050.0900000000001</v>
      </c>
      <c r="H242" s="58"/>
    </row>
    <row r="243" spans="1:8" ht="24" customHeight="1" x14ac:dyDescent="0.25">
      <c r="A243" s="209"/>
      <c r="B243" s="209"/>
      <c r="C243" s="209"/>
      <c r="D243" s="209"/>
      <c r="E243" s="209"/>
      <c r="F243" s="209"/>
      <c r="G243" s="209"/>
      <c r="H243" s="209"/>
    </row>
    <row r="244" spans="1:8" ht="50.25" customHeight="1" x14ac:dyDescent="0.25">
      <c r="A244" s="206" t="s">
        <v>12</v>
      </c>
      <c r="B244" s="206" t="s">
        <v>13</v>
      </c>
      <c r="C244" s="215" t="s">
        <v>14</v>
      </c>
      <c r="D244" s="206" t="s">
        <v>15</v>
      </c>
      <c r="E244" s="206"/>
      <c r="F244" s="206"/>
      <c r="G244" s="206" t="s">
        <v>16</v>
      </c>
      <c r="H244" s="206" t="s">
        <v>17</v>
      </c>
    </row>
    <row r="245" spans="1:8" ht="15.75" customHeight="1" x14ac:dyDescent="0.25">
      <c r="A245" s="206"/>
      <c r="B245" s="206"/>
      <c r="C245" s="216"/>
      <c r="D245" s="167" t="s">
        <v>18</v>
      </c>
      <c r="E245" s="167" t="s">
        <v>19</v>
      </c>
      <c r="F245" s="167" t="s">
        <v>20</v>
      </c>
      <c r="G245" s="206"/>
      <c r="H245" s="206"/>
    </row>
    <row r="246" spans="1:8" ht="16.5" x14ac:dyDescent="0.25">
      <c r="A246" s="206" t="s">
        <v>42</v>
      </c>
      <c r="B246" s="4" t="s">
        <v>110</v>
      </c>
      <c r="C246" s="4">
        <v>130</v>
      </c>
      <c r="D246" s="172">
        <v>15.34</v>
      </c>
      <c r="E246" s="172">
        <v>5.7</v>
      </c>
      <c r="F246" s="172">
        <v>90.59</v>
      </c>
      <c r="G246" s="172">
        <v>474.65</v>
      </c>
      <c r="H246" s="4">
        <v>330</v>
      </c>
    </row>
    <row r="247" spans="1:8" ht="18.75" customHeight="1" x14ac:dyDescent="0.25">
      <c r="A247" s="206"/>
      <c r="B247" s="206" t="s">
        <v>43</v>
      </c>
      <c r="C247" s="215" t="s">
        <v>44</v>
      </c>
      <c r="D247" s="206">
        <v>7.0000000000000007E-2</v>
      </c>
      <c r="E247" s="206">
        <v>0.01</v>
      </c>
      <c r="F247" s="206">
        <v>15.31</v>
      </c>
      <c r="G247" s="206">
        <v>61.62</v>
      </c>
      <c r="H247" s="206">
        <v>294</v>
      </c>
    </row>
    <row r="248" spans="1:8" ht="15" hidden="1" customHeight="1" x14ac:dyDescent="0.25">
      <c r="A248" s="206"/>
      <c r="B248" s="206"/>
      <c r="C248" s="216"/>
      <c r="D248" s="206"/>
      <c r="E248" s="206"/>
      <c r="F248" s="206"/>
      <c r="G248" s="206"/>
      <c r="H248" s="206"/>
    </row>
    <row r="249" spans="1:8" ht="33" x14ac:dyDescent="0.25">
      <c r="A249" s="77" t="s">
        <v>45</v>
      </c>
      <c r="B249" s="77"/>
      <c r="C249" s="163">
        <v>352</v>
      </c>
      <c r="D249" s="173">
        <v>15.41</v>
      </c>
      <c r="E249" s="173">
        <v>5.71</v>
      </c>
      <c r="F249" s="173">
        <v>105.9</v>
      </c>
      <c r="G249" s="173">
        <v>536.27</v>
      </c>
      <c r="H249" s="77"/>
    </row>
    <row r="250" spans="1:8" ht="87.75" customHeight="1" x14ac:dyDescent="0.25">
      <c r="A250" s="209"/>
      <c r="B250" s="209"/>
      <c r="C250" s="209"/>
      <c r="D250" s="209"/>
      <c r="E250" s="209"/>
      <c r="F250" s="209"/>
      <c r="G250" s="209"/>
      <c r="H250" s="209"/>
    </row>
    <row r="251" spans="1:8" ht="47.25" customHeight="1" x14ac:dyDescent="0.25">
      <c r="A251" s="206" t="s">
        <v>12</v>
      </c>
      <c r="B251" s="206" t="s">
        <v>13</v>
      </c>
      <c r="C251" s="215" t="s">
        <v>14</v>
      </c>
      <c r="D251" s="206" t="s">
        <v>15</v>
      </c>
      <c r="E251" s="206"/>
      <c r="F251" s="206"/>
      <c r="G251" s="206" t="s">
        <v>16</v>
      </c>
      <c r="H251" s="206" t="s">
        <v>17</v>
      </c>
    </row>
    <row r="252" spans="1:8" ht="33" x14ac:dyDescent="0.25">
      <c r="A252" s="206"/>
      <c r="B252" s="206"/>
      <c r="C252" s="216"/>
      <c r="D252" s="167" t="s">
        <v>18</v>
      </c>
      <c r="E252" s="167" t="s">
        <v>19</v>
      </c>
      <c r="F252" s="167" t="s">
        <v>20</v>
      </c>
      <c r="G252" s="206"/>
      <c r="H252" s="206"/>
    </row>
    <row r="253" spans="1:8" ht="16.5" x14ac:dyDescent="0.25">
      <c r="A253" s="202" t="s">
        <v>174</v>
      </c>
      <c r="B253" s="111" t="s">
        <v>111</v>
      </c>
      <c r="C253" s="110">
        <v>200</v>
      </c>
      <c r="D253" s="111">
        <v>7.76</v>
      </c>
      <c r="E253" s="111">
        <v>12.03</v>
      </c>
      <c r="F253" s="111">
        <v>2.0299999999999998</v>
      </c>
      <c r="G253" s="111">
        <v>147.38999999999999</v>
      </c>
      <c r="H253" s="113">
        <v>117</v>
      </c>
    </row>
    <row r="254" spans="1:8" ht="33.75" customHeight="1" x14ac:dyDescent="0.25">
      <c r="A254" s="203"/>
      <c r="B254" s="112" t="s">
        <v>112</v>
      </c>
      <c r="C254" s="111">
        <v>100</v>
      </c>
      <c r="D254" s="115">
        <v>3.13</v>
      </c>
      <c r="E254" s="115">
        <v>3.3</v>
      </c>
      <c r="F254" s="115">
        <v>7</v>
      </c>
      <c r="G254" s="115">
        <v>77.87</v>
      </c>
      <c r="H254" s="113">
        <v>229</v>
      </c>
    </row>
    <row r="255" spans="1:8" ht="15" customHeight="1" x14ac:dyDescent="0.25">
      <c r="A255" s="203"/>
      <c r="B255" s="206" t="s">
        <v>24</v>
      </c>
      <c r="C255" s="215" t="s">
        <v>44</v>
      </c>
      <c r="D255" s="232" t="s">
        <v>26</v>
      </c>
      <c r="E255" s="232" t="s">
        <v>26</v>
      </c>
      <c r="F255" s="232">
        <v>14.98</v>
      </c>
      <c r="G255" s="232">
        <v>60</v>
      </c>
      <c r="H255" s="205">
        <v>300</v>
      </c>
    </row>
    <row r="256" spans="1:8" ht="15" customHeight="1" x14ac:dyDescent="0.25">
      <c r="A256" s="203"/>
      <c r="B256" s="206"/>
      <c r="C256" s="216"/>
      <c r="D256" s="232"/>
      <c r="E256" s="232"/>
      <c r="F256" s="232"/>
      <c r="G256" s="232"/>
      <c r="H256" s="205"/>
    </row>
    <row r="257" spans="1:8" ht="16.5" x14ac:dyDescent="0.25">
      <c r="A257" s="203"/>
      <c r="B257" s="4" t="s">
        <v>40</v>
      </c>
      <c r="C257" s="4">
        <v>60</v>
      </c>
      <c r="D257" s="38">
        <v>6.36</v>
      </c>
      <c r="E257" s="38">
        <v>0.6</v>
      </c>
      <c r="F257" s="38">
        <v>40.14</v>
      </c>
      <c r="G257" s="38">
        <v>188.16</v>
      </c>
      <c r="H257" s="4"/>
    </row>
    <row r="258" spans="1:8" ht="16.5" x14ac:dyDescent="0.25">
      <c r="A258" s="204"/>
      <c r="B258" s="4" t="s">
        <v>29</v>
      </c>
      <c r="C258" s="4">
        <v>60</v>
      </c>
      <c r="D258" s="38">
        <v>6</v>
      </c>
      <c r="E258" s="38" t="s">
        <v>30</v>
      </c>
      <c r="F258" s="38">
        <v>39.6</v>
      </c>
      <c r="G258" s="38">
        <v>181.24</v>
      </c>
      <c r="H258" s="4"/>
    </row>
    <row r="259" spans="1:8" ht="33" x14ac:dyDescent="0.25">
      <c r="A259" s="77" t="s">
        <v>50</v>
      </c>
      <c r="B259" s="77"/>
      <c r="C259" s="77">
        <f>C253+C254+215+7+C257+C258</f>
        <v>642</v>
      </c>
      <c r="D259" s="114">
        <f>SUM(D253:D258)</f>
        <v>23.25</v>
      </c>
      <c r="E259" s="114">
        <f t="shared" ref="E259:G259" si="15">SUM(E253:E258)</f>
        <v>15.929999999999998</v>
      </c>
      <c r="F259" s="114">
        <f t="shared" si="15"/>
        <v>103.75</v>
      </c>
      <c r="G259" s="114">
        <f t="shared" si="15"/>
        <v>654.66</v>
      </c>
      <c r="H259" s="77"/>
    </row>
    <row r="260" spans="1:8" ht="18" customHeight="1" x14ac:dyDescent="0.25">
      <c r="A260" s="209"/>
      <c r="B260" s="209"/>
      <c r="C260" s="209"/>
      <c r="D260" s="209"/>
      <c r="E260" s="209"/>
      <c r="F260" s="209"/>
      <c r="G260" s="209"/>
      <c r="H260" s="209"/>
    </row>
    <row r="261" spans="1:8" ht="52.5" customHeight="1" x14ac:dyDescent="0.25">
      <c r="A261" s="206" t="s">
        <v>12</v>
      </c>
      <c r="B261" s="206" t="s">
        <v>13</v>
      </c>
      <c r="C261" s="215" t="s">
        <v>14</v>
      </c>
      <c r="D261" s="206" t="s">
        <v>15</v>
      </c>
      <c r="E261" s="206"/>
      <c r="F261" s="206"/>
      <c r="G261" s="206" t="s">
        <v>16</v>
      </c>
      <c r="H261" s="206" t="s">
        <v>17</v>
      </c>
    </row>
    <row r="262" spans="1:8" ht="33" x14ac:dyDescent="0.25">
      <c r="A262" s="206"/>
      <c r="B262" s="206"/>
      <c r="C262" s="216"/>
      <c r="D262" s="167" t="s">
        <v>18</v>
      </c>
      <c r="E262" s="167" t="s">
        <v>19</v>
      </c>
      <c r="F262" s="167" t="s">
        <v>20</v>
      </c>
      <c r="G262" s="206"/>
      <c r="H262" s="206"/>
    </row>
    <row r="263" spans="1:8" ht="31.5" customHeight="1" x14ac:dyDescent="0.25">
      <c r="A263" s="4" t="s">
        <v>51</v>
      </c>
      <c r="B263" s="5" t="s">
        <v>73</v>
      </c>
      <c r="C263" s="5">
        <v>200</v>
      </c>
      <c r="D263" s="5">
        <v>5.59</v>
      </c>
      <c r="E263" s="5">
        <v>6.38</v>
      </c>
      <c r="F263" s="5">
        <v>9.3800000000000008</v>
      </c>
      <c r="G263" s="5">
        <v>117.31</v>
      </c>
      <c r="H263" s="4">
        <v>260</v>
      </c>
    </row>
    <row r="264" spans="1:8" ht="21.75" customHeight="1" x14ac:dyDescent="0.25">
      <c r="A264" s="60" t="s">
        <v>54</v>
      </c>
      <c r="B264" s="60"/>
      <c r="C264" s="60">
        <v>200</v>
      </c>
      <c r="D264" s="60">
        <v>5.59</v>
      </c>
      <c r="E264" s="60">
        <v>6.38</v>
      </c>
      <c r="F264" s="60">
        <v>9.3800000000000008</v>
      </c>
      <c r="G264" s="60">
        <v>117.31</v>
      </c>
      <c r="H264" s="60"/>
    </row>
    <row r="265" spans="1:8" ht="106.5" customHeight="1" x14ac:dyDescent="0.25">
      <c r="A265" s="209"/>
      <c r="B265" s="209"/>
      <c r="C265" s="209"/>
      <c r="D265" s="209"/>
      <c r="E265" s="209"/>
      <c r="F265" s="209"/>
      <c r="G265" s="209"/>
      <c r="H265" s="209"/>
    </row>
    <row r="266" spans="1:8" ht="16.5" x14ac:dyDescent="0.25">
      <c r="A266" s="200" t="s">
        <v>113</v>
      </c>
      <c r="B266" s="200"/>
      <c r="C266" s="200"/>
      <c r="D266" s="200"/>
      <c r="E266" s="200"/>
      <c r="F266" s="200"/>
      <c r="G266" s="200"/>
      <c r="H266" s="200"/>
    </row>
    <row r="267" spans="1:8" ht="16.5" x14ac:dyDescent="0.25">
      <c r="A267" s="200" t="s">
        <v>114</v>
      </c>
      <c r="B267" s="200"/>
      <c r="C267" s="200"/>
      <c r="D267" s="200"/>
      <c r="E267" s="200"/>
      <c r="F267" s="200"/>
      <c r="G267" s="200"/>
      <c r="H267" s="200"/>
    </row>
    <row r="268" spans="1:8" ht="16.5" x14ac:dyDescent="0.25">
      <c r="A268" s="200" t="s">
        <v>10</v>
      </c>
      <c r="B268" s="200"/>
      <c r="C268" s="200"/>
      <c r="D268" s="200"/>
      <c r="E268" s="200"/>
      <c r="F268" s="200"/>
      <c r="G268" s="200"/>
      <c r="H268" s="200"/>
    </row>
    <row r="269" spans="1:8" ht="16.5" x14ac:dyDescent="0.25">
      <c r="A269" s="200" t="s">
        <v>11</v>
      </c>
      <c r="B269" s="200"/>
      <c r="C269" s="127"/>
      <c r="D269" s="127"/>
      <c r="E269" s="127"/>
      <c r="F269" s="127"/>
      <c r="G269" s="127"/>
      <c r="H269" s="127"/>
    </row>
    <row r="270" spans="1:8" ht="16.5" x14ac:dyDescent="0.25">
      <c r="A270" s="200"/>
      <c r="B270" s="200"/>
      <c r="C270" s="200"/>
      <c r="D270" s="200"/>
      <c r="E270" s="200"/>
      <c r="F270" s="200"/>
      <c r="G270" s="200"/>
      <c r="H270" s="200"/>
    </row>
    <row r="271" spans="1:8" ht="51" customHeight="1" x14ac:dyDescent="0.25">
      <c r="A271" s="206" t="s">
        <v>12</v>
      </c>
      <c r="B271" s="206" t="s">
        <v>13</v>
      </c>
      <c r="C271" s="215" t="s">
        <v>14</v>
      </c>
      <c r="D271" s="206" t="s">
        <v>15</v>
      </c>
      <c r="E271" s="206"/>
      <c r="F271" s="206"/>
      <c r="G271" s="206" t="s">
        <v>16</v>
      </c>
      <c r="H271" s="206" t="s">
        <v>32</v>
      </c>
    </row>
    <row r="272" spans="1:8" ht="33.75" customHeight="1" x14ac:dyDescent="0.25">
      <c r="A272" s="206"/>
      <c r="B272" s="206"/>
      <c r="C272" s="216"/>
      <c r="D272" s="167" t="s">
        <v>18</v>
      </c>
      <c r="E272" s="167" t="s">
        <v>19</v>
      </c>
      <c r="F272" s="167" t="s">
        <v>20</v>
      </c>
      <c r="G272" s="206"/>
      <c r="H272" s="206"/>
    </row>
    <row r="273" spans="1:8" ht="32.25" customHeight="1" x14ac:dyDescent="0.25">
      <c r="A273" s="202" t="s">
        <v>152</v>
      </c>
      <c r="B273" s="111" t="s">
        <v>176</v>
      </c>
      <c r="C273" s="110" t="s">
        <v>182</v>
      </c>
      <c r="D273" s="111">
        <v>30.33</v>
      </c>
      <c r="E273" s="111">
        <v>10.39</v>
      </c>
      <c r="F273" s="111">
        <v>49.69</v>
      </c>
      <c r="G273" s="111">
        <v>413.51</v>
      </c>
      <c r="H273" s="199" t="s">
        <v>133</v>
      </c>
    </row>
    <row r="274" spans="1:8" ht="16.5" x14ac:dyDescent="0.25">
      <c r="A274" s="203"/>
      <c r="B274" s="18" t="s">
        <v>134</v>
      </c>
      <c r="C274" s="72" t="s">
        <v>44</v>
      </c>
      <c r="D274" s="15">
        <v>7.0000000000000007E-2</v>
      </c>
      <c r="E274" s="15">
        <v>0.01</v>
      </c>
      <c r="F274" s="15">
        <v>15.31</v>
      </c>
      <c r="G274" s="15">
        <v>61.62</v>
      </c>
      <c r="H274" s="19">
        <v>294</v>
      </c>
    </row>
    <row r="275" spans="1:8" ht="16.5" customHeight="1" x14ac:dyDescent="0.25">
      <c r="A275" s="203"/>
      <c r="B275" s="18" t="s">
        <v>93</v>
      </c>
      <c r="C275" s="18" t="s">
        <v>94</v>
      </c>
      <c r="D275" s="18">
        <v>6.62</v>
      </c>
      <c r="E275" s="18">
        <v>9.48</v>
      </c>
      <c r="F275" s="18">
        <v>10.06</v>
      </c>
      <c r="G275" s="18">
        <v>152</v>
      </c>
      <c r="H275" s="39">
        <v>376</v>
      </c>
    </row>
    <row r="276" spans="1:8" ht="16.5" x14ac:dyDescent="0.25">
      <c r="A276" s="204"/>
      <c r="B276" s="18" t="s">
        <v>29</v>
      </c>
      <c r="C276" s="18">
        <v>60</v>
      </c>
      <c r="D276" s="38">
        <v>6</v>
      </c>
      <c r="E276" s="18">
        <v>0.88</v>
      </c>
      <c r="F276" s="18">
        <v>39.6</v>
      </c>
      <c r="G276" s="18">
        <v>181.24</v>
      </c>
      <c r="H276" s="18"/>
    </row>
    <row r="277" spans="1:8" ht="22.5" customHeight="1" x14ac:dyDescent="0.25">
      <c r="A277" s="207" t="s">
        <v>102</v>
      </c>
      <c r="B277" s="207"/>
      <c r="C277" s="238">
        <f>305+200+15+7+45+C276</f>
        <v>632</v>
      </c>
      <c r="D277" s="208">
        <f>SUM(D273:D276)</f>
        <v>43.019999999999996</v>
      </c>
      <c r="E277" s="208">
        <f t="shared" ref="E277:G277" si="16">SUM(E273:E276)</f>
        <v>20.76</v>
      </c>
      <c r="F277" s="208">
        <f t="shared" si="16"/>
        <v>114.66</v>
      </c>
      <c r="G277" s="208">
        <f t="shared" si="16"/>
        <v>808.37</v>
      </c>
      <c r="H277" s="207"/>
    </row>
    <row r="278" spans="1:8" ht="20.25" customHeight="1" x14ac:dyDescent="0.25">
      <c r="A278" s="207"/>
      <c r="B278" s="207"/>
      <c r="C278" s="239"/>
      <c r="D278" s="208"/>
      <c r="E278" s="208"/>
      <c r="F278" s="208"/>
      <c r="G278" s="208"/>
      <c r="H278" s="207"/>
    </row>
    <row r="279" spans="1:8" ht="188.25" customHeight="1" x14ac:dyDescent="0.25">
      <c r="A279" s="211"/>
      <c r="B279" s="211"/>
      <c r="C279" s="211"/>
      <c r="D279" s="211"/>
      <c r="E279" s="211"/>
      <c r="F279" s="211"/>
      <c r="G279" s="211"/>
      <c r="H279" s="211"/>
    </row>
    <row r="280" spans="1:8" ht="30.75" customHeight="1" x14ac:dyDescent="0.25">
      <c r="A280" s="206" t="s">
        <v>12</v>
      </c>
      <c r="B280" s="206" t="s">
        <v>63</v>
      </c>
      <c r="C280" s="215" t="s">
        <v>14</v>
      </c>
      <c r="D280" s="206" t="s">
        <v>15</v>
      </c>
      <c r="E280" s="206"/>
      <c r="F280" s="206"/>
      <c r="G280" s="206" t="s">
        <v>16</v>
      </c>
      <c r="H280" s="206" t="s">
        <v>32</v>
      </c>
    </row>
    <row r="281" spans="1:8" ht="34.5" customHeight="1" x14ac:dyDescent="0.25">
      <c r="A281" s="206"/>
      <c r="B281" s="206"/>
      <c r="C281" s="216"/>
      <c r="D281" s="167" t="s">
        <v>18</v>
      </c>
      <c r="E281" s="167" t="s">
        <v>19</v>
      </c>
      <c r="F281" s="167" t="s">
        <v>20</v>
      </c>
      <c r="G281" s="206"/>
      <c r="H281" s="206"/>
    </row>
    <row r="282" spans="1:8" ht="21.75" customHeight="1" x14ac:dyDescent="0.25">
      <c r="A282" s="203" t="s">
        <v>173</v>
      </c>
      <c r="B282" s="185" t="s">
        <v>153</v>
      </c>
      <c r="C282" s="186">
        <v>100</v>
      </c>
      <c r="D282" s="187">
        <v>0.8</v>
      </c>
      <c r="E282" s="187">
        <v>0.1</v>
      </c>
      <c r="F282" s="187">
        <v>3.3</v>
      </c>
      <c r="G282" s="187">
        <v>12</v>
      </c>
      <c r="H282" s="184"/>
    </row>
    <row r="283" spans="1:8" ht="21.75" customHeight="1" x14ac:dyDescent="0.25">
      <c r="A283" s="203"/>
      <c r="B283" s="128" t="s">
        <v>175</v>
      </c>
      <c r="C283" s="123">
        <v>250</v>
      </c>
      <c r="D283" s="129">
        <v>1.9</v>
      </c>
      <c r="E283" s="129">
        <v>6.66</v>
      </c>
      <c r="F283" s="129">
        <v>10.81</v>
      </c>
      <c r="G283" s="129">
        <v>111.11</v>
      </c>
      <c r="H283" s="120">
        <v>37</v>
      </c>
    </row>
    <row r="284" spans="1:8" ht="21.75" customHeight="1" x14ac:dyDescent="0.25">
      <c r="A284" s="203"/>
      <c r="B284" s="128" t="s">
        <v>66</v>
      </c>
      <c r="C284" s="123" t="s">
        <v>67</v>
      </c>
      <c r="D284" s="129">
        <v>31.24</v>
      </c>
      <c r="E284" s="129">
        <v>31.24</v>
      </c>
      <c r="F284" s="129">
        <v>1.67</v>
      </c>
      <c r="G284" s="129">
        <v>416.03</v>
      </c>
      <c r="H284" s="120">
        <v>212</v>
      </c>
    </row>
    <row r="285" spans="1:8" ht="21.75" customHeight="1" x14ac:dyDescent="0.25">
      <c r="A285" s="203"/>
      <c r="B285" s="128" t="s">
        <v>68</v>
      </c>
      <c r="C285" s="123">
        <v>200</v>
      </c>
      <c r="D285" s="129">
        <v>4.51</v>
      </c>
      <c r="E285" s="129">
        <v>6.77</v>
      </c>
      <c r="F285" s="129">
        <v>53.69</v>
      </c>
      <c r="G285" s="129">
        <v>300.24</v>
      </c>
      <c r="H285" s="120">
        <v>224</v>
      </c>
    </row>
    <row r="286" spans="1:8" ht="16.5" x14ac:dyDescent="0.25">
      <c r="A286" s="203"/>
      <c r="B286" s="18" t="s">
        <v>83</v>
      </c>
      <c r="C286" s="18">
        <v>200</v>
      </c>
      <c r="D286" s="38">
        <v>0.56000000000000005</v>
      </c>
      <c r="E286" s="38">
        <v>0</v>
      </c>
      <c r="F286" s="38">
        <v>27.89</v>
      </c>
      <c r="G286" s="38">
        <v>113.79</v>
      </c>
      <c r="H286" s="39">
        <v>283</v>
      </c>
    </row>
    <row r="287" spans="1:8" ht="16.5" x14ac:dyDescent="0.25">
      <c r="A287" s="203"/>
      <c r="B287" s="18" t="s">
        <v>40</v>
      </c>
      <c r="C287" s="18">
        <v>60</v>
      </c>
      <c r="D287" s="38">
        <v>6.36</v>
      </c>
      <c r="E287" s="38">
        <v>0.6</v>
      </c>
      <c r="F287" s="38">
        <v>40.14</v>
      </c>
      <c r="G287" s="38">
        <v>188.16</v>
      </c>
      <c r="H287" s="18"/>
    </row>
    <row r="288" spans="1:8" ht="15" customHeight="1" x14ac:dyDescent="0.25">
      <c r="A288" s="204"/>
      <c r="B288" s="18" t="s">
        <v>29</v>
      </c>
      <c r="C288" s="18">
        <v>60</v>
      </c>
      <c r="D288" s="38">
        <v>6</v>
      </c>
      <c r="E288" s="38" t="s">
        <v>30</v>
      </c>
      <c r="F288" s="38">
        <v>39.6</v>
      </c>
      <c r="G288" s="38">
        <v>181.24</v>
      </c>
      <c r="H288" s="18"/>
    </row>
    <row r="289" spans="1:8" ht="31.5" customHeight="1" x14ac:dyDescent="0.25">
      <c r="A289" s="58" t="s">
        <v>41</v>
      </c>
      <c r="B289" s="58"/>
      <c r="C289" s="108">
        <f>C282+C283+125+C285+C286+C287+C288</f>
        <v>995</v>
      </c>
      <c r="D289" s="117">
        <f>SUM(D282:D288)</f>
        <v>51.37</v>
      </c>
      <c r="E289" s="117">
        <f t="shared" ref="E289:G289" si="17">SUM(E282:E288)</f>
        <v>45.37</v>
      </c>
      <c r="F289" s="117">
        <f t="shared" si="17"/>
        <v>177.1</v>
      </c>
      <c r="G289" s="117">
        <f t="shared" si="17"/>
        <v>1322.57</v>
      </c>
      <c r="H289" s="58"/>
    </row>
    <row r="290" spans="1:8" x14ac:dyDescent="0.25">
      <c r="A290" s="268"/>
      <c r="B290" s="268"/>
      <c r="C290" s="268"/>
      <c r="D290" s="268"/>
      <c r="E290" s="268"/>
      <c r="F290" s="268"/>
      <c r="G290" s="268"/>
      <c r="H290" s="268"/>
    </row>
    <row r="291" spans="1:8" ht="48.75" customHeight="1" x14ac:dyDescent="0.25">
      <c r="A291" s="216" t="s">
        <v>12</v>
      </c>
      <c r="B291" s="216" t="s">
        <v>13</v>
      </c>
      <c r="C291" s="240" t="s">
        <v>14</v>
      </c>
      <c r="D291" s="216" t="s">
        <v>15</v>
      </c>
      <c r="E291" s="216"/>
      <c r="F291" s="216"/>
      <c r="G291" s="216" t="s">
        <v>16</v>
      </c>
      <c r="H291" s="216" t="s">
        <v>17</v>
      </c>
    </row>
    <row r="292" spans="1:8" ht="30.75" customHeight="1" x14ac:dyDescent="0.25">
      <c r="A292" s="206"/>
      <c r="B292" s="206"/>
      <c r="C292" s="216"/>
      <c r="D292" s="4" t="s">
        <v>33</v>
      </c>
      <c r="E292" s="4" t="s">
        <v>34</v>
      </c>
      <c r="F292" s="4" t="s">
        <v>35</v>
      </c>
      <c r="G292" s="206"/>
      <c r="H292" s="206"/>
    </row>
    <row r="293" spans="1:8" ht="16.5" x14ac:dyDescent="0.25">
      <c r="A293" s="206" t="s">
        <v>42</v>
      </c>
      <c r="B293" s="7" t="s">
        <v>100</v>
      </c>
      <c r="C293" s="7">
        <v>130</v>
      </c>
      <c r="D293" s="179">
        <v>9.6199999999999992</v>
      </c>
      <c r="E293" s="179">
        <v>13</v>
      </c>
      <c r="F293" s="179">
        <v>98.8</v>
      </c>
      <c r="G293" s="179">
        <v>550.5</v>
      </c>
      <c r="H293" s="73">
        <v>1</v>
      </c>
    </row>
    <row r="294" spans="1:8" ht="33.75" customHeight="1" x14ac:dyDescent="0.25">
      <c r="A294" s="206"/>
      <c r="B294" s="206" t="s">
        <v>43</v>
      </c>
      <c r="C294" s="215" t="s">
        <v>44</v>
      </c>
      <c r="D294" s="232">
        <v>7.0000000000000007E-2</v>
      </c>
      <c r="E294" s="232">
        <v>0.01</v>
      </c>
      <c r="F294" s="232">
        <v>15.31</v>
      </c>
      <c r="G294" s="232">
        <v>61.62</v>
      </c>
      <c r="H294" s="241">
        <v>294</v>
      </c>
    </row>
    <row r="295" spans="1:8" ht="15" customHeight="1" x14ac:dyDescent="0.25">
      <c r="A295" s="206"/>
      <c r="B295" s="206"/>
      <c r="C295" s="216"/>
      <c r="D295" s="232"/>
      <c r="E295" s="232"/>
      <c r="F295" s="232"/>
      <c r="G295" s="232"/>
      <c r="H295" s="241"/>
    </row>
    <row r="296" spans="1:8" ht="33" x14ac:dyDescent="0.25">
      <c r="A296" s="78" t="s">
        <v>45</v>
      </c>
      <c r="B296" s="78"/>
      <c r="C296" s="163">
        <v>352</v>
      </c>
      <c r="D296" s="180">
        <v>9.69</v>
      </c>
      <c r="E296" s="180">
        <v>13.01</v>
      </c>
      <c r="F296" s="180">
        <v>114.11</v>
      </c>
      <c r="G296" s="180">
        <v>612.12</v>
      </c>
      <c r="H296" s="78"/>
    </row>
    <row r="297" spans="1:8" ht="16.5" x14ac:dyDescent="0.25">
      <c r="A297" s="209"/>
      <c r="B297" s="209"/>
      <c r="C297" s="209"/>
      <c r="D297" s="209"/>
      <c r="E297" s="209"/>
      <c r="F297" s="209"/>
      <c r="G297" s="209"/>
      <c r="H297" s="209"/>
    </row>
    <row r="298" spans="1:8" ht="74.25" customHeight="1" x14ac:dyDescent="0.25">
      <c r="A298" s="206" t="s">
        <v>12</v>
      </c>
      <c r="B298" s="206" t="s">
        <v>13</v>
      </c>
      <c r="C298" s="215" t="s">
        <v>14</v>
      </c>
      <c r="D298" s="206" t="s">
        <v>15</v>
      </c>
      <c r="E298" s="206"/>
      <c r="F298" s="206"/>
      <c r="G298" s="206" t="s">
        <v>16</v>
      </c>
      <c r="H298" s="206" t="s">
        <v>17</v>
      </c>
    </row>
    <row r="299" spans="1:8" ht="33" x14ac:dyDescent="0.25">
      <c r="A299" s="206"/>
      <c r="B299" s="206"/>
      <c r="C299" s="216"/>
      <c r="D299" s="167" t="s">
        <v>18</v>
      </c>
      <c r="E299" s="167" t="s">
        <v>19</v>
      </c>
      <c r="F299" s="167" t="s">
        <v>20</v>
      </c>
      <c r="G299" s="206"/>
      <c r="H299" s="206"/>
    </row>
    <row r="300" spans="1:8" ht="16.5" x14ac:dyDescent="0.25">
      <c r="A300" s="203" t="s">
        <v>174</v>
      </c>
      <c r="B300" s="128" t="s">
        <v>115</v>
      </c>
      <c r="C300" s="124" t="s">
        <v>23</v>
      </c>
      <c r="D300" s="123">
        <v>12.35</v>
      </c>
      <c r="E300" s="129">
        <v>9.99</v>
      </c>
      <c r="F300" s="123">
        <v>66.3</v>
      </c>
      <c r="G300" s="129">
        <v>404.5</v>
      </c>
      <c r="H300" s="121">
        <v>123</v>
      </c>
    </row>
    <row r="301" spans="1:8" ht="18.75" customHeight="1" x14ac:dyDescent="0.25">
      <c r="A301" s="203"/>
      <c r="B301" s="206" t="s">
        <v>24</v>
      </c>
      <c r="C301" s="215" t="s">
        <v>25</v>
      </c>
      <c r="D301" s="206" t="s">
        <v>26</v>
      </c>
      <c r="E301" s="206" t="s">
        <v>26</v>
      </c>
      <c r="F301" s="206">
        <v>14.98</v>
      </c>
      <c r="G301" s="232">
        <v>60</v>
      </c>
      <c r="H301" s="205">
        <v>300</v>
      </c>
    </row>
    <row r="302" spans="1:8" ht="1.5" customHeight="1" x14ac:dyDescent="0.25">
      <c r="A302" s="203"/>
      <c r="B302" s="206"/>
      <c r="C302" s="216"/>
      <c r="D302" s="206"/>
      <c r="E302" s="206"/>
      <c r="F302" s="206"/>
      <c r="G302" s="232"/>
      <c r="H302" s="205"/>
    </row>
    <row r="303" spans="1:8" ht="16.5" x14ac:dyDescent="0.25">
      <c r="A303" s="203"/>
      <c r="B303" s="4" t="s">
        <v>40</v>
      </c>
      <c r="C303" s="4">
        <v>60</v>
      </c>
      <c r="D303" s="4">
        <v>6.36</v>
      </c>
      <c r="E303" s="4">
        <v>0.6</v>
      </c>
      <c r="F303" s="4">
        <v>40.14</v>
      </c>
      <c r="G303" s="38">
        <v>188.16</v>
      </c>
      <c r="H303" s="4"/>
    </row>
    <row r="304" spans="1:8" ht="16.5" x14ac:dyDescent="0.25">
      <c r="A304" s="204"/>
      <c r="B304" s="4" t="s">
        <v>29</v>
      </c>
      <c r="C304" s="4">
        <v>60</v>
      </c>
      <c r="D304" s="4">
        <v>6</v>
      </c>
      <c r="E304" s="4" t="s">
        <v>30</v>
      </c>
      <c r="F304" s="4">
        <v>39.6</v>
      </c>
      <c r="G304" s="4">
        <v>181.24</v>
      </c>
      <c r="H304" s="4"/>
    </row>
    <row r="305" spans="1:8" ht="33" x14ac:dyDescent="0.25">
      <c r="A305" s="6" t="s">
        <v>50</v>
      </c>
      <c r="B305" s="6"/>
      <c r="C305" s="6">
        <f>255+215+C303+C304</f>
        <v>590</v>
      </c>
      <c r="D305" s="6">
        <f>SUM(D300:D304)</f>
        <v>24.71</v>
      </c>
      <c r="E305" s="126">
        <f t="shared" ref="E305:G305" si="18">SUM(E300:E304)</f>
        <v>10.59</v>
      </c>
      <c r="F305" s="126">
        <f t="shared" si="18"/>
        <v>161.02000000000001</v>
      </c>
      <c r="G305" s="126">
        <f t="shared" si="18"/>
        <v>833.9</v>
      </c>
      <c r="H305" s="6"/>
    </row>
    <row r="306" spans="1:8" ht="16.5" x14ac:dyDescent="0.25">
      <c r="A306" s="226"/>
      <c r="B306" s="227"/>
      <c r="C306" s="227"/>
      <c r="D306" s="227"/>
      <c r="E306" s="227"/>
      <c r="F306" s="227"/>
      <c r="G306" s="227"/>
      <c r="H306" s="228"/>
    </row>
    <row r="307" spans="1:8" ht="57.75" customHeight="1" x14ac:dyDescent="0.25">
      <c r="A307" s="206" t="s">
        <v>12</v>
      </c>
      <c r="B307" s="206" t="s">
        <v>13</v>
      </c>
      <c r="C307" s="215" t="s">
        <v>14</v>
      </c>
      <c r="D307" s="206" t="s">
        <v>15</v>
      </c>
      <c r="E307" s="206"/>
      <c r="F307" s="206"/>
      <c r="G307" s="206" t="s">
        <v>16</v>
      </c>
      <c r="H307" s="206" t="s">
        <v>17</v>
      </c>
    </row>
    <row r="308" spans="1:8" ht="15.75" customHeight="1" x14ac:dyDescent="0.25">
      <c r="A308" s="206"/>
      <c r="B308" s="206"/>
      <c r="C308" s="216"/>
      <c r="D308" s="167" t="s">
        <v>18</v>
      </c>
      <c r="E308" s="167" t="s">
        <v>19</v>
      </c>
      <c r="F308" s="167" t="s">
        <v>20</v>
      </c>
      <c r="G308" s="206"/>
      <c r="H308" s="206"/>
    </row>
    <row r="309" spans="1:8" ht="33" x14ac:dyDescent="0.25">
      <c r="A309" s="4" t="s">
        <v>51</v>
      </c>
      <c r="B309" s="5" t="s">
        <v>52</v>
      </c>
      <c r="C309" s="65">
        <v>200</v>
      </c>
      <c r="D309" s="65">
        <v>4.16</v>
      </c>
      <c r="E309" s="65">
        <v>4.55</v>
      </c>
      <c r="F309" s="65" t="s">
        <v>53</v>
      </c>
      <c r="G309" s="65">
        <v>163.80000000000001</v>
      </c>
      <c r="H309" s="8"/>
    </row>
    <row r="310" spans="1:8" ht="22.5" customHeight="1" x14ac:dyDescent="0.25">
      <c r="A310" s="60" t="s">
        <v>54</v>
      </c>
      <c r="B310" s="60"/>
      <c r="C310" s="60">
        <v>200</v>
      </c>
      <c r="D310" s="60">
        <v>4.16</v>
      </c>
      <c r="E310" s="61">
        <v>4.55</v>
      </c>
      <c r="F310" s="60">
        <v>27.69</v>
      </c>
      <c r="G310" s="60">
        <v>163.80000000000001</v>
      </c>
      <c r="H310" s="60"/>
    </row>
    <row r="311" spans="1:8" ht="142.5" customHeight="1" x14ac:dyDescent="0.25">
      <c r="A311" s="209"/>
      <c r="B311" s="209"/>
      <c r="C311" s="209"/>
      <c r="D311" s="209"/>
      <c r="E311" s="209"/>
      <c r="F311" s="209"/>
      <c r="G311" s="209"/>
      <c r="H311" s="209"/>
    </row>
    <row r="312" spans="1:8" ht="16.5" x14ac:dyDescent="0.25">
      <c r="A312" s="200" t="s">
        <v>116</v>
      </c>
      <c r="B312" s="200"/>
      <c r="C312" s="200"/>
      <c r="D312" s="200"/>
      <c r="E312" s="200"/>
      <c r="F312" s="200"/>
      <c r="G312" s="200"/>
      <c r="H312" s="200"/>
    </row>
    <row r="313" spans="1:8" ht="16.5" x14ac:dyDescent="0.25">
      <c r="A313" s="200" t="s">
        <v>114</v>
      </c>
      <c r="B313" s="200"/>
      <c r="C313" s="200"/>
      <c r="D313" s="200"/>
      <c r="E313" s="200"/>
      <c r="F313" s="200"/>
      <c r="G313" s="200"/>
      <c r="H313" s="200"/>
    </row>
    <row r="314" spans="1:8" ht="16.5" x14ac:dyDescent="0.25">
      <c r="A314" s="200" t="s">
        <v>10</v>
      </c>
      <c r="B314" s="200"/>
      <c r="C314" s="200"/>
      <c r="D314" s="200"/>
      <c r="E314" s="200"/>
      <c r="F314" s="200"/>
      <c r="G314" s="200"/>
      <c r="H314" s="200"/>
    </row>
    <row r="315" spans="1:8" ht="16.5" x14ac:dyDescent="0.25">
      <c r="A315" s="200" t="s">
        <v>117</v>
      </c>
      <c r="B315" s="200"/>
      <c r="C315" s="200"/>
      <c r="D315" s="200"/>
      <c r="E315" s="200"/>
      <c r="F315" s="200"/>
      <c r="G315" s="200"/>
      <c r="H315" s="200"/>
    </row>
    <row r="316" spans="1:8" ht="16.5" x14ac:dyDescent="0.25">
      <c r="A316" s="242"/>
      <c r="B316" s="242"/>
      <c r="C316" s="242"/>
      <c r="D316" s="242"/>
      <c r="E316" s="242"/>
      <c r="F316" s="242"/>
      <c r="G316" s="242"/>
      <c r="H316" s="242"/>
    </row>
    <row r="317" spans="1:8" ht="93" customHeight="1" x14ac:dyDescent="0.25">
      <c r="A317" s="216" t="s">
        <v>12</v>
      </c>
      <c r="B317" s="216" t="s">
        <v>63</v>
      </c>
      <c r="C317" s="240" t="s">
        <v>14</v>
      </c>
      <c r="D317" s="216" t="s">
        <v>15</v>
      </c>
      <c r="E317" s="216"/>
      <c r="F317" s="216"/>
      <c r="G317" s="203" t="s">
        <v>16</v>
      </c>
      <c r="H317" s="203" t="s">
        <v>32</v>
      </c>
    </row>
    <row r="318" spans="1:8" ht="14.25" customHeight="1" x14ac:dyDescent="0.25">
      <c r="A318" s="206"/>
      <c r="B318" s="206"/>
      <c r="C318" s="216"/>
      <c r="D318" s="167" t="s">
        <v>18</v>
      </c>
      <c r="E318" s="167" t="s">
        <v>19</v>
      </c>
      <c r="F318" s="167" t="s">
        <v>20</v>
      </c>
      <c r="G318" s="204"/>
      <c r="H318" s="204"/>
    </row>
    <row r="319" spans="1:8" ht="16.5" x14ac:dyDescent="0.25">
      <c r="A319" s="203" t="s">
        <v>152</v>
      </c>
      <c r="B319" s="123" t="s">
        <v>118</v>
      </c>
      <c r="C319" s="123" t="s">
        <v>23</v>
      </c>
      <c r="D319" s="123">
        <v>9.3000000000000007</v>
      </c>
      <c r="E319" s="123">
        <v>10.09</v>
      </c>
      <c r="F319" s="123">
        <v>44.1</v>
      </c>
      <c r="G319" s="123">
        <v>304.89999999999998</v>
      </c>
      <c r="H319" s="121">
        <v>108</v>
      </c>
    </row>
    <row r="320" spans="1:8" ht="16.5" x14ac:dyDescent="0.25">
      <c r="A320" s="203"/>
      <c r="B320" s="4" t="s">
        <v>119</v>
      </c>
      <c r="C320" s="4" t="s">
        <v>89</v>
      </c>
      <c r="D320" s="4">
        <v>5.0599999999999996</v>
      </c>
      <c r="E320" s="4">
        <v>14.32</v>
      </c>
      <c r="F320" s="4">
        <v>36.24</v>
      </c>
      <c r="G320" s="4">
        <v>453.6</v>
      </c>
      <c r="H320" s="42" t="s">
        <v>120</v>
      </c>
    </row>
    <row r="321" spans="1:8" ht="33" x14ac:dyDescent="0.25">
      <c r="A321" s="203"/>
      <c r="B321" s="4" t="s">
        <v>60</v>
      </c>
      <c r="C321" s="4" t="s">
        <v>121</v>
      </c>
      <c r="D321" s="4">
        <v>3.78</v>
      </c>
      <c r="E321" s="4">
        <v>3.91</v>
      </c>
      <c r="F321" s="4">
        <v>26.04</v>
      </c>
      <c r="G321" s="4">
        <v>154.15</v>
      </c>
      <c r="H321" s="42">
        <v>271</v>
      </c>
    </row>
    <row r="322" spans="1:8" ht="16.5" x14ac:dyDescent="0.25">
      <c r="A322" s="237"/>
      <c r="B322" s="123" t="s">
        <v>29</v>
      </c>
      <c r="C322" s="123">
        <v>60</v>
      </c>
      <c r="D322" s="129">
        <v>6</v>
      </c>
      <c r="E322" s="123">
        <v>0.88</v>
      </c>
      <c r="F322" s="123">
        <v>39.6</v>
      </c>
      <c r="G322" s="123">
        <v>181.24</v>
      </c>
      <c r="H322" s="123"/>
    </row>
    <row r="323" spans="1:8" ht="24.75" customHeight="1" x14ac:dyDescent="0.25">
      <c r="A323" s="238" t="s">
        <v>31</v>
      </c>
      <c r="B323" s="207" t="s">
        <v>122</v>
      </c>
      <c r="C323" s="207">
        <f>255+70+190+38+3+C322</f>
        <v>616</v>
      </c>
      <c r="D323" s="207">
        <f>SUM(D319:D322)</f>
        <v>24.14</v>
      </c>
      <c r="E323" s="207">
        <f t="shared" ref="E323:G323" si="19">SUM(E319:E322)</f>
        <v>29.2</v>
      </c>
      <c r="F323" s="207">
        <f t="shared" si="19"/>
        <v>145.97999999999999</v>
      </c>
      <c r="G323" s="207">
        <f t="shared" si="19"/>
        <v>1093.8899999999999</v>
      </c>
      <c r="H323" s="207"/>
    </row>
    <row r="324" spans="1:8" ht="15" customHeight="1" x14ac:dyDescent="0.25">
      <c r="A324" s="239"/>
      <c r="B324" s="207"/>
      <c r="C324" s="207"/>
      <c r="D324" s="207"/>
      <c r="E324" s="207"/>
      <c r="F324" s="207"/>
      <c r="G324" s="207"/>
      <c r="H324" s="207"/>
    </row>
    <row r="325" spans="1:8" ht="152.25" customHeight="1" x14ac:dyDescent="0.25">
      <c r="A325" s="211"/>
      <c r="B325" s="211"/>
      <c r="C325" s="211"/>
      <c r="D325" s="211"/>
      <c r="E325" s="211"/>
      <c r="F325" s="211"/>
      <c r="G325" s="211"/>
      <c r="H325" s="211"/>
    </row>
    <row r="326" spans="1:8" ht="87.75" customHeight="1" x14ac:dyDescent="0.25">
      <c r="A326" s="206" t="s">
        <v>12</v>
      </c>
      <c r="B326" s="206" t="s">
        <v>63</v>
      </c>
      <c r="C326" s="215" t="s">
        <v>14</v>
      </c>
      <c r="D326" s="206" t="s">
        <v>15</v>
      </c>
      <c r="E326" s="206"/>
      <c r="F326" s="206"/>
      <c r="G326" s="206" t="s">
        <v>16</v>
      </c>
      <c r="H326" s="206" t="s">
        <v>32</v>
      </c>
    </row>
    <row r="327" spans="1:8" ht="15.75" customHeight="1" x14ac:dyDescent="0.25">
      <c r="A327" s="206"/>
      <c r="B327" s="206"/>
      <c r="C327" s="216"/>
      <c r="D327" s="167" t="s">
        <v>18</v>
      </c>
      <c r="E327" s="167" t="s">
        <v>19</v>
      </c>
      <c r="F327" s="167" t="s">
        <v>20</v>
      </c>
      <c r="G327" s="206"/>
      <c r="H327" s="206"/>
    </row>
    <row r="328" spans="1:8" ht="15.75" customHeight="1" x14ac:dyDescent="0.25">
      <c r="A328" s="124"/>
      <c r="B328" s="123" t="s">
        <v>123</v>
      </c>
      <c r="C328" s="125">
        <v>100</v>
      </c>
      <c r="D328" s="123">
        <v>1.43</v>
      </c>
      <c r="E328" s="123">
        <v>5.83</v>
      </c>
      <c r="F328" s="123">
        <v>9.33</v>
      </c>
      <c r="G328" s="123">
        <v>75.33</v>
      </c>
      <c r="H328" s="119">
        <v>23</v>
      </c>
    </row>
    <row r="329" spans="1:8" ht="16.5" x14ac:dyDescent="0.25">
      <c r="A329" s="203" t="s">
        <v>36</v>
      </c>
      <c r="B329" s="128" t="s">
        <v>136</v>
      </c>
      <c r="C329" s="123">
        <v>250</v>
      </c>
      <c r="D329" s="129">
        <v>5</v>
      </c>
      <c r="E329" s="129">
        <v>11.25</v>
      </c>
      <c r="F329" s="129">
        <v>32.380000000000003</v>
      </c>
      <c r="G329" s="129">
        <v>149.5</v>
      </c>
      <c r="H329" s="120">
        <v>41</v>
      </c>
    </row>
    <row r="330" spans="1:8" ht="16.5" x14ac:dyDescent="0.25">
      <c r="A330" s="203"/>
      <c r="B330" s="123" t="s">
        <v>124</v>
      </c>
      <c r="C330" s="123">
        <v>120</v>
      </c>
      <c r="D330" s="129">
        <v>18.27</v>
      </c>
      <c r="E330" s="129">
        <v>20</v>
      </c>
      <c r="F330" s="129">
        <v>9.73</v>
      </c>
      <c r="G330" s="129">
        <v>302.93</v>
      </c>
      <c r="H330" s="121">
        <v>189</v>
      </c>
    </row>
    <row r="331" spans="1:8" ht="16.5" x14ac:dyDescent="0.25">
      <c r="A331" s="203"/>
      <c r="B331" s="123" t="s">
        <v>137</v>
      </c>
      <c r="C331" s="123">
        <v>200</v>
      </c>
      <c r="D331" s="129">
        <v>7.36</v>
      </c>
      <c r="E331" s="129">
        <v>7.05</v>
      </c>
      <c r="F331" s="129">
        <v>46.97</v>
      </c>
      <c r="G331" s="129">
        <v>281.45</v>
      </c>
      <c r="H331" s="119">
        <v>227</v>
      </c>
    </row>
    <row r="332" spans="1:8" ht="16.5" x14ac:dyDescent="0.25">
      <c r="A332" s="203"/>
      <c r="B332" s="18" t="s">
        <v>69</v>
      </c>
      <c r="C332" s="18">
        <v>200</v>
      </c>
      <c r="D332" s="15">
        <v>0.33</v>
      </c>
      <c r="E332" s="15">
        <v>0</v>
      </c>
      <c r="F332" s="15">
        <v>22.66</v>
      </c>
      <c r="G332" s="15">
        <v>91.98</v>
      </c>
      <c r="H332" s="42">
        <v>280</v>
      </c>
    </row>
    <row r="333" spans="1:8" ht="16.5" x14ac:dyDescent="0.25">
      <c r="A333" s="203"/>
      <c r="B333" s="18" t="s">
        <v>40</v>
      </c>
      <c r="C333" s="18">
        <v>60</v>
      </c>
      <c r="D333" s="15">
        <v>6.36</v>
      </c>
      <c r="E333" s="15">
        <v>0.6</v>
      </c>
      <c r="F333" s="15">
        <v>40.14</v>
      </c>
      <c r="G333" s="15">
        <v>188.16</v>
      </c>
      <c r="H333" s="18"/>
    </row>
    <row r="334" spans="1:8" ht="16.5" x14ac:dyDescent="0.25">
      <c r="A334" s="204"/>
      <c r="B334" s="18" t="s">
        <v>29</v>
      </c>
      <c r="C334" s="18">
        <v>60</v>
      </c>
      <c r="D334" s="15">
        <v>6</v>
      </c>
      <c r="E334" s="15" t="s">
        <v>30</v>
      </c>
      <c r="F334" s="15">
        <v>39.6</v>
      </c>
      <c r="G334" s="15">
        <v>181.24</v>
      </c>
      <c r="H334" s="18"/>
    </row>
    <row r="335" spans="1:8" ht="33" x14ac:dyDescent="0.25">
      <c r="A335" s="58" t="s">
        <v>41</v>
      </c>
      <c r="B335" s="58"/>
      <c r="C335" s="108">
        <f>SUM(C328:C334)</f>
        <v>990</v>
      </c>
      <c r="D335" s="108">
        <f t="shared" ref="D335:G335" si="20">SUM(D328:D334)</f>
        <v>44.75</v>
      </c>
      <c r="E335" s="108">
        <f t="shared" si="20"/>
        <v>44.73</v>
      </c>
      <c r="F335" s="108">
        <f t="shared" si="20"/>
        <v>200.80999999999997</v>
      </c>
      <c r="G335" s="108">
        <f t="shared" si="20"/>
        <v>1270.5900000000001</v>
      </c>
      <c r="H335" s="58"/>
    </row>
    <row r="336" spans="1:8" ht="22.5" customHeight="1" x14ac:dyDescent="0.25">
      <c r="A336" s="209"/>
      <c r="B336" s="209"/>
      <c r="C336" s="209"/>
      <c r="D336" s="209"/>
      <c r="E336" s="209"/>
      <c r="F336" s="209"/>
      <c r="G336" s="209"/>
      <c r="H336" s="209"/>
    </row>
    <row r="337" spans="1:8" ht="82.5" customHeight="1" x14ac:dyDescent="0.25">
      <c r="A337" s="206" t="s">
        <v>12</v>
      </c>
      <c r="B337" s="206" t="s">
        <v>13</v>
      </c>
      <c r="C337" s="215" t="s">
        <v>14</v>
      </c>
      <c r="D337" s="206" t="s">
        <v>15</v>
      </c>
      <c r="E337" s="206"/>
      <c r="F337" s="206"/>
      <c r="G337" s="206" t="s">
        <v>16</v>
      </c>
      <c r="H337" s="206" t="s">
        <v>17</v>
      </c>
    </row>
    <row r="338" spans="1:8" ht="19.5" customHeight="1" x14ac:dyDescent="0.25">
      <c r="A338" s="206"/>
      <c r="B338" s="206"/>
      <c r="C338" s="216"/>
      <c r="D338" s="167" t="s">
        <v>18</v>
      </c>
      <c r="E338" s="167" t="s">
        <v>19</v>
      </c>
      <c r="F338" s="167" t="s">
        <v>20</v>
      </c>
      <c r="G338" s="206"/>
      <c r="H338" s="206"/>
    </row>
    <row r="339" spans="1:8" ht="16.5" x14ac:dyDescent="0.25">
      <c r="A339" s="206" t="s">
        <v>42</v>
      </c>
      <c r="B339" s="4" t="s">
        <v>125</v>
      </c>
      <c r="C339" s="4">
        <v>130</v>
      </c>
      <c r="D339" s="181">
        <v>6.5</v>
      </c>
      <c r="E339" s="181">
        <v>5.2</v>
      </c>
      <c r="F339" s="181">
        <v>94.9</v>
      </c>
      <c r="G339" s="181">
        <v>466.7</v>
      </c>
      <c r="H339" s="4"/>
    </row>
    <row r="340" spans="1:8" ht="33.75" customHeight="1" x14ac:dyDescent="0.25">
      <c r="A340" s="206"/>
      <c r="B340" s="206" t="s">
        <v>43</v>
      </c>
      <c r="C340" s="215" t="s">
        <v>44</v>
      </c>
      <c r="D340" s="232">
        <v>7.0000000000000007E-2</v>
      </c>
      <c r="E340" s="232">
        <v>0.01</v>
      </c>
      <c r="F340" s="232">
        <v>15.31</v>
      </c>
      <c r="G340" s="232">
        <v>61.62</v>
      </c>
      <c r="H340" s="205">
        <v>294</v>
      </c>
    </row>
    <row r="341" spans="1:8" ht="15" customHeight="1" x14ac:dyDescent="0.25">
      <c r="A341" s="206"/>
      <c r="B341" s="206"/>
      <c r="C341" s="216"/>
      <c r="D341" s="232"/>
      <c r="E341" s="232"/>
      <c r="F341" s="232"/>
      <c r="G341" s="232"/>
      <c r="H341" s="205"/>
    </row>
    <row r="342" spans="1:8" ht="33" x14ac:dyDescent="0.25">
      <c r="A342" s="78" t="s">
        <v>45</v>
      </c>
      <c r="B342" s="78"/>
      <c r="C342" s="163">
        <v>322</v>
      </c>
      <c r="D342" s="180">
        <v>6.57</v>
      </c>
      <c r="E342" s="180">
        <v>5.21</v>
      </c>
      <c r="F342" s="180">
        <v>110.21</v>
      </c>
      <c r="G342" s="180">
        <v>528.32000000000005</v>
      </c>
      <c r="H342" s="78"/>
    </row>
    <row r="343" spans="1:8" ht="16.5" x14ac:dyDescent="0.25">
      <c r="A343" s="209"/>
      <c r="B343" s="209"/>
      <c r="C343" s="209"/>
      <c r="D343" s="209"/>
      <c r="E343" s="209"/>
      <c r="F343" s="209"/>
      <c r="G343" s="209"/>
      <c r="H343" s="209"/>
    </row>
    <row r="344" spans="1:8" ht="102" customHeight="1" x14ac:dyDescent="0.25">
      <c r="A344" s="206" t="s">
        <v>12</v>
      </c>
      <c r="B344" s="206" t="s">
        <v>13</v>
      </c>
      <c r="C344" s="215" t="s">
        <v>14</v>
      </c>
      <c r="D344" s="206" t="s">
        <v>15</v>
      </c>
      <c r="E344" s="206"/>
      <c r="F344" s="206"/>
      <c r="G344" s="206" t="s">
        <v>16</v>
      </c>
      <c r="H344" s="206" t="s">
        <v>17</v>
      </c>
    </row>
    <row r="345" spans="1:8" ht="33" x14ac:dyDescent="0.25">
      <c r="A345" s="206"/>
      <c r="B345" s="206"/>
      <c r="C345" s="216"/>
      <c r="D345" s="167" t="s">
        <v>18</v>
      </c>
      <c r="E345" s="167" t="s">
        <v>19</v>
      </c>
      <c r="F345" s="167" t="s">
        <v>20</v>
      </c>
      <c r="G345" s="206"/>
      <c r="H345" s="206"/>
    </row>
    <row r="346" spans="1:8" ht="16.5" x14ac:dyDescent="0.25">
      <c r="A346" s="124"/>
      <c r="B346" s="123"/>
      <c r="C346" s="125"/>
      <c r="D346" s="123"/>
      <c r="E346" s="123"/>
      <c r="F346" s="123"/>
      <c r="G346" s="123"/>
      <c r="H346" s="124"/>
    </row>
    <row r="347" spans="1:8" ht="16.5" x14ac:dyDescent="0.25">
      <c r="A347" s="202" t="s">
        <v>179</v>
      </c>
      <c r="B347" s="123" t="s">
        <v>72</v>
      </c>
      <c r="C347" s="125">
        <v>280</v>
      </c>
      <c r="D347" s="123">
        <v>4.17</v>
      </c>
      <c r="E347" s="123">
        <v>16.649999999999999</v>
      </c>
      <c r="F347" s="123">
        <v>25.28</v>
      </c>
      <c r="G347" s="123">
        <v>267.67</v>
      </c>
      <c r="H347" s="119">
        <v>83</v>
      </c>
    </row>
    <row r="348" spans="1:8" ht="15" customHeight="1" x14ac:dyDescent="0.25">
      <c r="A348" s="203"/>
      <c r="B348" s="206" t="s">
        <v>24</v>
      </c>
      <c r="C348" s="215" t="s">
        <v>25</v>
      </c>
      <c r="D348" s="232" t="s">
        <v>26</v>
      </c>
      <c r="E348" s="232" t="s">
        <v>26</v>
      </c>
      <c r="F348" s="232">
        <v>14.98</v>
      </c>
      <c r="G348" s="232">
        <v>60</v>
      </c>
      <c r="H348" s="234">
        <v>300</v>
      </c>
    </row>
    <row r="349" spans="1:8" ht="15" customHeight="1" x14ac:dyDescent="0.25">
      <c r="A349" s="203"/>
      <c r="B349" s="206"/>
      <c r="C349" s="216"/>
      <c r="D349" s="232"/>
      <c r="E349" s="232"/>
      <c r="F349" s="232"/>
      <c r="G349" s="232"/>
      <c r="H349" s="234"/>
    </row>
    <row r="350" spans="1:8" ht="16.5" x14ac:dyDescent="0.25">
      <c r="A350" s="203"/>
      <c r="B350" s="4" t="s">
        <v>40</v>
      </c>
      <c r="C350" s="4">
        <v>60</v>
      </c>
      <c r="D350" s="15">
        <v>6.36</v>
      </c>
      <c r="E350" s="15">
        <v>0.6</v>
      </c>
      <c r="F350" s="15">
        <v>40.14</v>
      </c>
      <c r="G350" s="15">
        <v>188.16</v>
      </c>
      <c r="H350" s="73"/>
    </row>
    <row r="351" spans="1:8" ht="16.5" x14ac:dyDescent="0.25">
      <c r="A351" s="204"/>
      <c r="B351" s="4" t="s">
        <v>29</v>
      </c>
      <c r="C351" s="4">
        <v>60</v>
      </c>
      <c r="D351" s="15">
        <v>6</v>
      </c>
      <c r="E351" s="15" t="s">
        <v>30</v>
      </c>
      <c r="F351" s="15">
        <v>39.6</v>
      </c>
      <c r="G351" s="15">
        <v>181.24</v>
      </c>
      <c r="H351" s="15"/>
    </row>
    <row r="352" spans="1:8" ht="33" x14ac:dyDescent="0.25">
      <c r="A352" s="78" t="s">
        <v>50</v>
      </c>
      <c r="B352" s="78"/>
      <c r="C352" s="78">
        <f>C347+215+C350+C351</f>
        <v>615</v>
      </c>
      <c r="D352" s="79">
        <f>SUM(D347:D351)</f>
        <v>16.53</v>
      </c>
      <c r="E352" s="131">
        <f t="shared" ref="E352:G352" si="21">SUM(E347:E351)</f>
        <v>17.25</v>
      </c>
      <c r="F352" s="131">
        <f t="shared" si="21"/>
        <v>120</v>
      </c>
      <c r="G352" s="131">
        <f t="shared" si="21"/>
        <v>697.07</v>
      </c>
      <c r="H352" s="79"/>
    </row>
    <row r="353" spans="1:8" ht="16.5" x14ac:dyDescent="0.25">
      <c r="A353" s="209"/>
      <c r="B353" s="209"/>
      <c r="C353" s="209"/>
      <c r="D353" s="209"/>
      <c r="E353" s="209"/>
      <c r="F353" s="209"/>
      <c r="G353" s="209"/>
      <c r="H353" s="209"/>
    </row>
    <row r="354" spans="1:8" ht="51.75" customHeight="1" x14ac:dyDescent="0.25">
      <c r="A354" s="206" t="s">
        <v>12</v>
      </c>
      <c r="B354" s="206" t="s">
        <v>13</v>
      </c>
      <c r="C354" s="215" t="s">
        <v>14</v>
      </c>
      <c r="D354" s="232" t="s">
        <v>15</v>
      </c>
      <c r="E354" s="232"/>
      <c r="F354" s="232"/>
      <c r="G354" s="232" t="s">
        <v>16</v>
      </c>
      <c r="H354" s="232" t="s">
        <v>17</v>
      </c>
    </row>
    <row r="355" spans="1:8" ht="33" x14ac:dyDescent="0.25">
      <c r="A355" s="206"/>
      <c r="B355" s="206"/>
      <c r="C355" s="216"/>
      <c r="D355" s="167" t="s">
        <v>18</v>
      </c>
      <c r="E355" s="167" t="s">
        <v>19</v>
      </c>
      <c r="F355" s="167" t="s">
        <v>20</v>
      </c>
      <c r="G355" s="232"/>
      <c r="H355" s="232"/>
    </row>
    <row r="356" spans="1:8" ht="33" x14ac:dyDescent="0.25">
      <c r="A356" s="4" t="s">
        <v>51</v>
      </c>
      <c r="B356" s="5" t="s">
        <v>73</v>
      </c>
      <c r="C356" s="65">
        <v>200</v>
      </c>
      <c r="D356" s="148">
        <v>5.59</v>
      </c>
      <c r="E356" s="148">
        <v>6.38</v>
      </c>
      <c r="F356" s="148">
        <v>9.3800000000000008</v>
      </c>
      <c r="G356" s="148">
        <v>117.31</v>
      </c>
      <c r="H356" s="74">
        <v>260</v>
      </c>
    </row>
    <row r="357" spans="1:8" ht="16.5" x14ac:dyDescent="0.25">
      <c r="A357" s="6" t="s">
        <v>54</v>
      </c>
      <c r="B357" s="6"/>
      <c r="C357" s="6">
        <v>200</v>
      </c>
      <c r="D357" s="28">
        <v>5.59</v>
      </c>
      <c r="E357" s="28">
        <v>6.38</v>
      </c>
      <c r="F357" s="28">
        <v>9.3800000000000008</v>
      </c>
      <c r="G357" s="28" t="s">
        <v>98</v>
      </c>
      <c r="H357" s="28"/>
    </row>
    <row r="358" spans="1:8" ht="16.5" x14ac:dyDescent="0.25">
      <c r="A358" s="3"/>
      <c r="B358" s="1"/>
      <c r="C358" s="1"/>
      <c r="D358" s="27"/>
      <c r="E358" s="27"/>
      <c r="F358" s="27"/>
      <c r="G358" s="27"/>
      <c r="H358" s="27"/>
    </row>
    <row r="359" spans="1:8" ht="71.25" customHeight="1" x14ac:dyDescent="0.25">
      <c r="A359" s="29"/>
    </row>
    <row r="360" spans="1:8" ht="16.5" x14ac:dyDescent="0.25">
      <c r="A360" s="273" t="s">
        <v>74</v>
      </c>
      <c r="B360" s="273"/>
      <c r="C360" s="273"/>
      <c r="D360" s="273"/>
      <c r="E360" s="273"/>
      <c r="F360" s="273"/>
      <c r="G360" s="273"/>
      <c r="H360" s="273"/>
    </row>
    <row r="361" spans="1:8" ht="16.5" x14ac:dyDescent="0.25">
      <c r="A361" s="273" t="s">
        <v>114</v>
      </c>
      <c r="B361" s="273"/>
      <c r="C361" s="273"/>
      <c r="D361" s="273"/>
      <c r="E361" s="273"/>
      <c r="F361" s="273"/>
      <c r="G361" s="273"/>
      <c r="H361" s="273"/>
    </row>
    <row r="362" spans="1:8" ht="16.5" x14ac:dyDescent="0.25">
      <c r="A362" s="273" t="s">
        <v>10</v>
      </c>
      <c r="B362" s="273"/>
      <c r="C362" s="273"/>
      <c r="D362" s="273"/>
      <c r="E362" s="273"/>
      <c r="F362" s="273"/>
      <c r="G362" s="273"/>
      <c r="H362" s="273"/>
    </row>
    <row r="363" spans="1:8" ht="16.5" x14ac:dyDescent="0.25">
      <c r="A363" s="273" t="s">
        <v>11</v>
      </c>
      <c r="B363" s="273"/>
      <c r="C363" s="273"/>
      <c r="D363" s="273"/>
      <c r="E363" s="273"/>
      <c r="F363" s="273"/>
      <c r="G363" s="273"/>
      <c r="H363" s="273"/>
    </row>
    <row r="364" spans="1:8" ht="16.5" x14ac:dyDescent="0.25">
      <c r="A364" s="274" t="s">
        <v>4</v>
      </c>
      <c r="B364" s="274"/>
      <c r="C364" s="274"/>
      <c r="D364" s="274"/>
      <c r="E364" s="274"/>
      <c r="F364" s="274"/>
      <c r="G364" s="274"/>
      <c r="H364" s="274"/>
    </row>
    <row r="365" spans="1:8" ht="75.75" customHeight="1" x14ac:dyDescent="0.25">
      <c r="A365" s="204" t="s">
        <v>138</v>
      </c>
      <c r="B365" s="216" t="s">
        <v>63</v>
      </c>
      <c r="C365" s="55" t="s">
        <v>139</v>
      </c>
      <c r="D365" s="216" t="s">
        <v>15</v>
      </c>
      <c r="E365" s="216"/>
      <c r="F365" s="216"/>
      <c r="G365" s="216" t="s">
        <v>16</v>
      </c>
      <c r="H365" s="216" t="s">
        <v>141</v>
      </c>
    </row>
    <row r="366" spans="1:8" ht="33" x14ac:dyDescent="0.25">
      <c r="A366" s="205"/>
      <c r="B366" s="206"/>
      <c r="C366" s="41" t="s">
        <v>140</v>
      </c>
      <c r="D366" s="167" t="s">
        <v>18</v>
      </c>
      <c r="E366" s="167" t="s">
        <v>19</v>
      </c>
      <c r="F366" s="167" t="s">
        <v>20</v>
      </c>
      <c r="G366" s="206"/>
      <c r="H366" s="206"/>
    </row>
    <row r="367" spans="1:8" ht="16.5" x14ac:dyDescent="0.25">
      <c r="A367" s="202" t="s">
        <v>21</v>
      </c>
      <c r="B367" s="123" t="s">
        <v>142</v>
      </c>
      <c r="C367" s="123" t="s">
        <v>23</v>
      </c>
      <c r="D367" s="123">
        <v>8.16</v>
      </c>
      <c r="E367" s="123">
        <v>8.7899999999999991</v>
      </c>
      <c r="F367" s="123">
        <v>38.78</v>
      </c>
      <c r="G367" s="123">
        <v>306.14999999999998</v>
      </c>
      <c r="H367" s="122">
        <v>106</v>
      </c>
    </row>
    <row r="368" spans="1:8" ht="18.75" x14ac:dyDescent="0.25">
      <c r="A368" s="203"/>
      <c r="B368" s="62" t="s">
        <v>143</v>
      </c>
      <c r="C368" s="41" t="s">
        <v>25</v>
      </c>
      <c r="D368" s="45">
        <v>0.12</v>
      </c>
      <c r="E368" s="45">
        <v>0</v>
      </c>
      <c r="F368" s="45">
        <v>12.04</v>
      </c>
      <c r="G368" s="45">
        <v>48.64</v>
      </c>
      <c r="H368" s="122">
        <v>300</v>
      </c>
    </row>
    <row r="369" spans="1:15" ht="16.5" x14ac:dyDescent="0.25">
      <c r="A369" s="203"/>
      <c r="B369" s="41" t="s">
        <v>0</v>
      </c>
      <c r="C369" s="41">
        <v>50</v>
      </c>
      <c r="D369" s="45">
        <v>1.95</v>
      </c>
      <c r="E369" s="45">
        <v>15.3</v>
      </c>
      <c r="F369" s="45">
        <v>31.25</v>
      </c>
      <c r="G369" s="45">
        <v>270.5</v>
      </c>
      <c r="H369" s="122">
        <v>380</v>
      </c>
    </row>
    <row r="370" spans="1:15" ht="16.5" x14ac:dyDescent="0.25">
      <c r="A370" s="204"/>
      <c r="B370" s="41" t="s">
        <v>29</v>
      </c>
      <c r="C370" s="41">
        <v>60</v>
      </c>
      <c r="D370" s="45">
        <v>6</v>
      </c>
      <c r="E370" s="45" t="s">
        <v>30</v>
      </c>
      <c r="F370" s="45">
        <v>39.6</v>
      </c>
      <c r="G370" s="45">
        <v>181.24</v>
      </c>
      <c r="H370" s="41"/>
    </row>
    <row r="371" spans="1:15" ht="17.25" customHeight="1" x14ac:dyDescent="0.25">
      <c r="A371" s="207" t="s">
        <v>31</v>
      </c>
      <c r="B371" s="207"/>
      <c r="C371" s="238">
        <f>300+215+C369+C370</f>
        <v>625</v>
      </c>
      <c r="D371" s="269">
        <f>SUM(D367:D370)</f>
        <v>16.229999999999997</v>
      </c>
      <c r="E371" s="269">
        <f t="shared" ref="E371:G371" si="22">SUM(E367:E370)</f>
        <v>24.09</v>
      </c>
      <c r="F371" s="269">
        <f t="shared" si="22"/>
        <v>121.66999999999999</v>
      </c>
      <c r="G371" s="269">
        <f t="shared" si="22"/>
        <v>806.53</v>
      </c>
      <c r="H371" s="207"/>
    </row>
    <row r="372" spans="1:15" ht="15" customHeight="1" x14ac:dyDescent="0.25">
      <c r="A372" s="207"/>
      <c r="B372" s="207"/>
      <c r="C372" s="239"/>
      <c r="D372" s="269"/>
      <c r="E372" s="269"/>
      <c r="F372" s="269"/>
      <c r="G372" s="269"/>
      <c r="H372" s="207"/>
    </row>
    <row r="373" spans="1:15" ht="191.25" customHeight="1" x14ac:dyDescent="0.25">
      <c r="A373" s="211"/>
      <c r="B373" s="211"/>
      <c r="C373" s="211"/>
      <c r="D373" s="211"/>
      <c r="E373" s="211"/>
      <c r="F373" s="211"/>
      <c r="G373" s="211"/>
      <c r="H373" s="211"/>
    </row>
    <row r="374" spans="1:15" ht="62.25" customHeight="1" x14ac:dyDescent="0.25">
      <c r="A374" s="206" t="s">
        <v>12</v>
      </c>
      <c r="B374" s="206" t="s">
        <v>63</v>
      </c>
      <c r="C374" s="215" t="s">
        <v>14</v>
      </c>
      <c r="D374" s="206" t="s">
        <v>15</v>
      </c>
      <c r="E374" s="206"/>
      <c r="F374" s="206"/>
      <c r="G374" s="206" t="s">
        <v>16</v>
      </c>
      <c r="H374" s="206" t="s">
        <v>32</v>
      </c>
    </row>
    <row r="375" spans="1:15" ht="27" customHeight="1" x14ac:dyDescent="0.25">
      <c r="A375" s="206"/>
      <c r="B375" s="206"/>
      <c r="C375" s="216"/>
      <c r="D375" s="167" t="s">
        <v>18</v>
      </c>
      <c r="E375" s="167" t="s">
        <v>19</v>
      </c>
      <c r="F375" s="167" t="s">
        <v>20</v>
      </c>
      <c r="G375" s="206"/>
      <c r="H375" s="206"/>
    </row>
    <row r="376" spans="1:15" ht="18" customHeight="1" x14ac:dyDescent="0.25">
      <c r="A376" s="202" t="s">
        <v>36</v>
      </c>
      <c r="B376" s="128" t="s">
        <v>135</v>
      </c>
      <c r="C376" s="185">
        <v>100</v>
      </c>
      <c r="D376" s="187">
        <v>1</v>
      </c>
      <c r="E376" s="187">
        <v>10.17</v>
      </c>
      <c r="F376" s="187">
        <v>4.5999999999999996</v>
      </c>
      <c r="G376" s="187">
        <v>113.8</v>
      </c>
      <c r="H376" s="188">
        <v>22</v>
      </c>
      <c r="I376" s="194"/>
      <c r="J376" s="195"/>
      <c r="K376" s="196"/>
      <c r="L376" s="196"/>
      <c r="M376" s="196"/>
      <c r="N376" s="196"/>
      <c r="O376" s="197"/>
    </row>
    <row r="377" spans="1:15" ht="16.5" x14ac:dyDescent="0.25">
      <c r="A377" s="203"/>
      <c r="B377" s="128" t="s">
        <v>144</v>
      </c>
      <c r="C377" s="123" t="s">
        <v>145</v>
      </c>
      <c r="D377" s="129">
        <v>3.75</v>
      </c>
      <c r="E377" s="129">
        <v>3.29</v>
      </c>
      <c r="F377" s="129">
        <v>16.84</v>
      </c>
      <c r="G377" s="129">
        <v>111.94</v>
      </c>
      <c r="H377" s="135">
        <v>46</v>
      </c>
    </row>
    <row r="378" spans="1:15" ht="16.5" x14ac:dyDescent="0.25">
      <c r="A378" s="203"/>
      <c r="B378" s="123" t="s">
        <v>154</v>
      </c>
      <c r="C378" s="123">
        <v>120</v>
      </c>
      <c r="D378" s="129">
        <v>16.8</v>
      </c>
      <c r="E378" s="129">
        <v>7.2</v>
      </c>
      <c r="F378" s="129">
        <v>3.6</v>
      </c>
      <c r="G378" s="129">
        <v>134.4</v>
      </c>
      <c r="H378" s="135" t="s">
        <v>177</v>
      </c>
    </row>
    <row r="379" spans="1:15" ht="16.5" x14ac:dyDescent="0.25">
      <c r="A379" s="203"/>
      <c r="B379" s="123" t="s">
        <v>155</v>
      </c>
      <c r="C379" s="123">
        <v>200</v>
      </c>
      <c r="D379" s="129">
        <v>4.25</v>
      </c>
      <c r="E379" s="129">
        <v>8.08</v>
      </c>
      <c r="F379" s="129">
        <v>31.05</v>
      </c>
      <c r="G379" s="129">
        <v>213.88</v>
      </c>
      <c r="H379" s="135">
        <v>241</v>
      </c>
    </row>
    <row r="380" spans="1:15" ht="16.5" x14ac:dyDescent="0.25">
      <c r="A380" s="203"/>
      <c r="B380" s="23" t="s">
        <v>39</v>
      </c>
      <c r="C380" s="23">
        <v>200</v>
      </c>
      <c r="D380" s="129">
        <v>1</v>
      </c>
      <c r="E380" s="129">
        <v>0.2</v>
      </c>
      <c r="F380" s="129">
        <v>22.02</v>
      </c>
      <c r="G380" s="129">
        <v>88</v>
      </c>
      <c r="H380" s="135">
        <v>293</v>
      </c>
    </row>
    <row r="381" spans="1:15" ht="16.5" x14ac:dyDescent="0.25">
      <c r="A381" s="203"/>
      <c r="B381" s="23" t="s">
        <v>40</v>
      </c>
      <c r="C381" s="23">
        <v>60</v>
      </c>
      <c r="D381" s="129">
        <v>6.36</v>
      </c>
      <c r="E381" s="129">
        <v>0.6</v>
      </c>
      <c r="F381" s="129">
        <v>40.14</v>
      </c>
      <c r="G381" s="129">
        <v>188.16</v>
      </c>
      <c r="H381" s="23"/>
    </row>
    <row r="382" spans="1:15" ht="16.5" x14ac:dyDescent="0.25">
      <c r="A382" s="204"/>
      <c r="B382" s="23" t="s">
        <v>29</v>
      </c>
      <c r="C382" s="23">
        <v>60</v>
      </c>
      <c r="D382" s="129">
        <v>6</v>
      </c>
      <c r="E382" s="129" t="s">
        <v>30</v>
      </c>
      <c r="F382" s="129">
        <v>39.6</v>
      </c>
      <c r="G382" s="129">
        <v>181.24</v>
      </c>
      <c r="H382" s="23"/>
    </row>
    <row r="383" spans="1:15" ht="33" x14ac:dyDescent="0.25">
      <c r="A383" s="58" t="s">
        <v>41</v>
      </c>
      <c r="B383" s="58"/>
      <c r="C383" s="108">
        <f>C376+280+C378+C379+C380+C381+C382</f>
        <v>1020</v>
      </c>
      <c r="D383" s="117">
        <f>SUM(D376:D382)</f>
        <v>39.160000000000004</v>
      </c>
      <c r="E383" s="117">
        <f t="shared" ref="E383:G383" si="23">SUM(E376:E382)</f>
        <v>29.540000000000003</v>
      </c>
      <c r="F383" s="117">
        <f t="shared" si="23"/>
        <v>157.85</v>
      </c>
      <c r="G383" s="117">
        <f t="shared" si="23"/>
        <v>1031.42</v>
      </c>
      <c r="H383" s="58"/>
    </row>
    <row r="384" spans="1:15" ht="15" customHeight="1" x14ac:dyDescent="0.25">
      <c r="A384" s="279"/>
      <c r="B384" s="279"/>
      <c r="C384" s="279"/>
      <c r="D384" s="279"/>
      <c r="E384" s="279"/>
      <c r="F384" s="279"/>
      <c r="G384" s="279"/>
      <c r="H384" s="279"/>
    </row>
    <row r="385" spans="1:8" ht="63" customHeight="1" x14ac:dyDescent="0.25">
      <c r="A385" s="206" t="s">
        <v>12</v>
      </c>
      <c r="B385" s="206" t="s">
        <v>13</v>
      </c>
      <c r="C385" s="206" t="s">
        <v>14</v>
      </c>
      <c r="D385" s="206" t="s">
        <v>15</v>
      </c>
      <c r="E385" s="206"/>
      <c r="F385" s="206"/>
      <c r="G385" s="206" t="s">
        <v>16</v>
      </c>
      <c r="H385" s="206" t="s">
        <v>17</v>
      </c>
    </row>
    <row r="386" spans="1:8" ht="16.5" x14ac:dyDescent="0.25">
      <c r="A386" s="206"/>
      <c r="B386" s="206"/>
      <c r="C386" s="206"/>
      <c r="D386" s="56" t="s">
        <v>33</v>
      </c>
      <c r="E386" s="56" t="s">
        <v>34</v>
      </c>
      <c r="F386" s="56" t="s">
        <v>35</v>
      </c>
      <c r="G386" s="206"/>
      <c r="H386" s="206"/>
    </row>
    <row r="387" spans="1:8" ht="16.5" x14ac:dyDescent="0.25">
      <c r="A387" s="206" t="s">
        <v>42</v>
      </c>
      <c r="B387" s="41" t="s">
        <v>146</v>
      </c>
      <c r="C387" s="41">
        <v>130</v>
      </c>
      <c r="D387" s="172">
        <v>10.27</v>
      </c>
      <c r="E387" s="172">
        <v>8.43</v>
      </c>
      <c r="F387" s="172">
        <v>62.62</v>
      </c>
      <c r="G387" s="172">
        <v>366.82</v>
      </c>
      <c r="H387" s="42">
        <v>335</v>
      </c>
    </row>
    <row r="388" spans="1:8" ht="17.25" customHeight="1" x14ac:dyDescent="0.25">
      <c r="A388" s="206"/>
      <c r="B388" s="206" t="s">
        <v>43</v>
      </c>
      <c r="C388" s="206" t="s">
        <v>44</v>
      </c>
      <c r="D388" s="206">
        <v>7.0000000000000007E-2</v>
      </c>
      <c r="E388" s="206">
        <v>0.01</v>
      </c>
      <c r="F388" s="206">
        <v>15.31</v>
      </c>
      <c r="G388" s="206">
        <v>61.62</v>
      </c>
      <c r="H388" s="205">
        <v>294</v>
      </c>
    </row>
    <row r="389" spans="1:8" ht="15.75" customHeight="1" x14ac:dyDescent="0.25">
      <c r="A389" s="206"/>
      <c r="B389" s="206"/>
      <c r="C389" s="206"/>
      <c r="D389" s="206"/>
      <c r="E389" s="206"/>
      <c r="F389" s="206"/>
      <c r="G389" s="206"/>
      <c r="H389" s="205"/>
    </row>
    <row r="390" spans="1:8" ht="33" x14ac:dyDescent="0.25">
      <c r="A390" s="44" t="s">
        <v>45</v>
      </c>
      <c r="B390" s="44"/>
      <c r="C390" s="163">
        <v>352</v>
      </c>
      <c r="D390" s="173">
        <v>10.34</v>
      </c>
      <c r="E390" s="173">
        <v>8.44</v>
      </c>
      <c r="F390" s="173">
        <v>77.930000000000007</v>
      </c>
      <c r="G390" s="173">
        <v>428.44</v>
      </c>
      <c r="H390" s="44"/>
    </row>
    <row r="391" spans="1:8" ht="81" customHeight="1" x14ac:dyDescent="0.25">
      <c r="A391" s="209"/>
      <c r="B391" s="209"/>
      <c r="C391" s="209"/>
      <c r="D391" s="209"/>
      <c r="E391" s="209"/>
      <c r="F391" s="209"/>
      <c r="G391" s="209"/>
      <c r="H391" s="209"/>
    </row>
    <row r="392" spans="1:8" ht="58.5" customHeight="1" x14ac:dyDescent="0.25">
      <c r="A392" s="206" t="s">
        <v>12</v>
      </c>
      <c r="B392" s="206" t="s">
        <v>13</v>
      </c>
      <c r="C392" s="206" t="s">
        <v>14</v>
      </c>
      <c r="D392" s="206" t="s">
        <v>15</v>
      </c>
      <c r="E392" s="206"/>
      <c r="F392" s="206"/>
      <c r="G392" s="206" t="s">
        <v>16</v>
      </c>
      <c r="H392" s="206" t="s">
        <v>17</v>
      </c>
    </row>
    <row r="393" spans="1:8" ht="33" x14ac:dyDescent="0.25">
      <c r="A393" s="206"/>
      <c r="B393" s="206"/>
      <c r="C393" s="206"/>
      <c r="D393" s="167" t="s">
        <v>18</v>
      </c>
      <c r="E393" s="167" t="s">
        <v>19</v>
      </c>
      <c r="F393" s="167" t="s">
        <v>20</v>
      </c>
      <c r="G393" s="206"/>
      <c r="H393" s="206"/>
    </row>
    <row r="394" spans="1:8" ht="16.5" x14ac:dyDescent="0.25">
      <c r="A394" s="205" t="s">
        <v>174</v>
      </c>
      <c r="B394" s="128" t="s">
        <v>183</v>
      </c>
      <c r="C394" s="123" t="s">
        <v>184</v>
      </c>
      <c r="D394" s="129">
        <v>26.03</v>
      </c>
      <c r="E394" s="129">
        <v>1.8</v>
      </c>
      <c r="F394" s="129">
        <v>1.39</v>
      </c>
      <c r="G394" s="123">
        <v>346.69</v>
      </c>
      <c r="H394" s="122">
        <v>212</v>
      </c>
    </row>
    <row r="395" spans="1:8" ht="18.75" customHeight="1" x14ac:dyDescent="0.25">
      <c r="A395" s="205"/>
      <c r="B395" s="43" t="s">
        <v>68</v>
      </c>
      <c r="C395" s="65">
        <v>200</v>
      </c>
      <c r="D395" s="65">
        <v>5.18</v>
      </c>
      <c r="E395" s="63">
        <v>6.78</v>
      </c>
      <c r="F395" s="148">
        <v>53.7</v>
      </c>
      <c r="G395" s="63">
        <v>300.24</v>
      </c>
      <c r="H395" s="198">
        <v>224</v>
      </c>
    </row>
    <row r="396" spans="1:8" ht="15" customHeight="1" x14ac:dyDescent="0.25">
      <c r="A396" s="205"/>
      <c r="B396" s="206" t="s">
        <v>24</v>
      </c>
      <c r="C396" s="206" t="s">
        <v>25</v>
      </c>
      <c r="D396" s="206" t="s">
        <v>26</v>
      </c>
      <c r="E396" s="206" t="s">
        <v>26</v>
      </c>
      <c r="F396" s="206">
        <v>14.98</v>
      </c>
      <c r="G396" s="206">
        <v>60</v>
      </c>
      <c r="H396" s="205">
        <v>300</v>
      </c>
    </row>
    <row r="397" spans="1:8" ht="3.75" customHeight="1" x14ac:dyDescent="0.25">
      <c r="A397" s="205"/>
      <c r="B397" s="206"/>
      <c r="C397" s="206"/>
      <c r="D397" s="206"/>
      <c r="E397" s="206"/>
      <c r="F397" s="206"/>
      <c r="G397" s="206"/>
      <c r="H397" s="205"/>
    </row>
    <row r="398" spans="1:8" ht="16.5" x14ac:dyDescent="0.25">
      <c r="A398" s="205"/>
      <c r="B398" s="41" t="s">
        <v>40</v>
      </c>
      <c r="C398" s="41">
        <v>60</v>
      </c>
      <c r="D398" s="41">
        <v>6.36</v>
      </c>
      <c r="E398" s="41">
        <v>0.6</v>
      </c>
      <c r="F398" s="41">
        <v>40.14</v>
      </c>
      <c r="G398" s="41">
        <v>188.16</v>
      </c>
      <c r="H398" s="41"/>
    </row>
    <row r="399" spans="1:8" ht="16.5" x14ac:dyDescent="0.25">
      <c r="A399" s="205"/>
      <c r="B399" s="41" t="s">
        <v>29</v>
      </c>
      <c r="C399" s="41">
        <v>60</v>
      </c>
      <c r="D399" s="45">
        <v>6</v>
      </c>
      <c r="E399" s="41" t="s">
        <v>30</v>
      </c>
      <c r="F399" s="41">
        <v>39.6</v>
      </c>
      <c r="G399" s="41">
        <v>181.24</v>
      </c>
      <c r="H399" s="41"/>
    </row>
    <row r="400" spans="1:8" ht="33" x14ac:dyDescent="0.25">
      <c r="A400" s="44" t="s">
        <v>50</v>
      </c>
      <c r="B400" s="44"/>
      <c r="C400" s="44">
        <f>105+200+215+60+60</f>
        <v>640</v>
      </c>
      <c r="D400" s="131">
        <f>SUM(D394:D399)</f>
        <v>43.57</v>
      </c>
      <c r="E400" s="131">
        <f t="shared" ref="E400:G400" si="24">SUM(E394:E399)</f>
        <v>9.18</v>
      </c>
      <c r="F400" s="131">
        <f t="shared" si="24"/>
        <v>149.81</v>
      </c>
      <c r="G400" s="131">
        <f t="shared" si="24"/>
        <v>1076.33</v>
      </c>
      <c r="H400" s="44"/>
    </row>
    <row r="401" spans="1:8" ht="16.5" x14ac:dyDescent="0.25">
      <c r="A401" s="275"/>
      <c r="B401" s="275"/>
      <c r="C401" s="275"/>
      <c r="D401" s="275"/>
      <c r="E401" s="275"/>
      <c r="F401" s="275"/>
      <c r="G401" s="275"/>
      <c r="H401" s="275"/>
    </row>
    <row r="402" spans="1:8" ht="98.25" customHeight="1" x14ac:dyDescent="0.25">
      <c r="A402" s="206" t="s">
        <v>12</v>
      </c>
      <c r="B402" s="206" t="s">
        <v>13</v>
      </c>
      <c r="C402" s="206" t="s">
        <v>14</v>
      </c>
      <c r="D402" s="206" t="s">
        <v>15</v>
      </c>
      <c r="E402" s="206"/>
      <c r="F402" s="206"/>
      <c r="G402" s="206" t="s">
        <v>16</v>
      </c>
      <c r="H402" s="206" t="s">
        <v>17</v>
      </c>
    </row>
    <row r="403" spans="1:8" ht="33" x14ac:dyDescent="0.25">
      <c r="A403" s="206"/>
      <c r="B403" s="206"/>
      <c r="C403" s="206"/>
      <c r="D403" s="167" t="s">
        <v>18</v>
      </c>
      <c r="E403" s="167" t="s">
        <v>19</v>
      </c>
      <c r="F403" s="167" t="s">
        <v>20</v>
      </c>
      <c r="G403" s="206"/>
      <c r="H403" s="206"/>
    </row>
    <row r="404" spans="1:8" ht="33" x14ac:dyDescent="0.25">
      <c r="A404" s="41" t="s">
        <v>51</v>
      </c>
      <c r="B404" s="46" t="s">
        <v>52</v>
      </c>
      <c r="C404" s="46">
        <v>200</v>
      </c>
      <c r="D404" s="46">
        <v>4.16</v>
      </c>
      <c r="E404" s="46">
        <v>4.55</v>
      </c>
      <c r="F404" s="46" t="s">
        <v>53</v>
      </c>
      <c r="G404" s="46">
        <v>163.80000000000001</v>
      </c>
      <c r="H404" s="8"/>
    </row>
    <row r="405" spans="1:8" ht="16.5" x14ac:dyDescent="0.25">
      <c r="A405" s="44" t="s">
        <v>54</v>
      </c>
      <c r="B405" s="44"/>
      <c r="C405" s="44">
        <v>200</v>
      </c>
      <c r="D405" s="44">
        <v>4.6100000000000003</v>
      </c>
      <c r="E405" s="44">
        <v>4.55</v>
      </c>
      <c r="F405" s="44">
        <v>27.69</v>
      </c>
      <c r="G405" s="44">
        <v>163.80000000000001</v>
      </c>
      <c r="H405" s="44"/>
    </row>
    <row r="406" spans="1:8" ht="84.75" customHeight="1" x14ac:dyDescent="0.25">
      <c r="A406" s="209"/>
      <c r="B406" s="209"/>
      <c r="C406" s="209"/>
      <c r="D406" s="209"/>
      <c r="E406" s="209"/>
      <c r="F406" s="209"/>
      <c r="G406" s="209"/>
      <c r="H406" s="209"/>
    </row>
    <row r="407" spans="1:8" ht="16.5" x14ac:dyDescent="0.25">
      <c r="A407" s="271" t="s">
        <v>86</v>
      </c>
      <c r="B407" s="271"/>
      <c r="C407" s="271"/>
      <c r="D407" s="271"/>
      <c r="E407" s="271"/>
      <c r="F407" s="271"/>
      <c r="G407" s="271"/>
      <c r="H407" s="271"/>
    </row>
    <row r="408" spans="1:8" ht="16.5" x14ac:dyDescent="0.25">
      <c r="A408" s="271" t="s">
        <v>114</v>
      </c>
      <c r="B408" s="271"/>
      <c r="C408" s="271"/>
      <c r="D408" s="271"/>
      <c r="E408" s="271"/>
      <c r="F408" s="271"/>
      <c r="G408" s="271"/>
      <c r="H408" s="271"/>
    </row>
    <row r="409" spans="1:8" ht="16.5" x14ac:dyDescent="0.25">
      <c r="A409" s="271" t="s">
        <v>10</v>
      </c>
      <c r="B409" s="271"/>
      <c r="C409" s="271"/>
      <c r="D409" s="271"/>
      <c r="E409" s="271"/>
      <c r="F409" s="271"/>
      <c r="G409" s="271"/>
      <c r="H409" s="271"/>
    </row>
    <row r="410" spans="1:8" ht="16.5" x14ac:dyDescent="0.25">
      <c r="A410" s="271" t="s">
        <v>11</v>
      </c>
      <c r="B410" s="271"/>
      <c r="C410" s="271"/>
      <c r="D410" s="271"/>
      <c r="E410" s="271"/>
      <c r="F410" s="271"/>
      <c r="G410" s="271"/>
      <c r="H410" s="271"/>
    </row>
    <row r="411" spans="1:8" ht="16.5" x14ac:dyDescent="0.25">
      <c r="A411" s="278"/>
      <c r="B411" s="278"/>
      <c r="C411" s="278"/>
      <c r="D411" s="278"/>
      <c r="E411" s="278"/>
      <c r="F411" s="278"/>
      <c r="G411" s="278"/>
      <c r="H411" s="278"/>
    </row>
    <row r="412" spans="1:8" ht="0.75" customHeight="1" x14ac:dyDescent="0.25">
      <c r="A412" s="64"/>
      <c r="B412" s="64"/>
      <c r="C412" s="64"/>
      <c r="D412" s="64"/>
      <c r="E412" s="64"/>
      <c r="F412" s="64"/>
      <c r="G412" s="64"/>
      <c r="H412" s="64"/>
    </row>
    <row r="413" spans="1:8" ht="55.5" customHeight="1" x14ac:dyDescent="0.25">
      <c r="A413" s="206" t="s">
        <v>12</v>
      </c>
      <c r="B413" s="206" t="s">
        <v>13</v>
      </c>
      <c r="C413" s="206" t="s">
        <v>14</v>
      </c>
      <c r="D413" s="206" t="s">
        <v>15</v>
      </c>
      <c r="E413" s="206"/>
      <c r="F413" s="206"/>
      <c r="G413" s="206" t="s">
        <v>16</v>
      </c>
      <c r="H413" s="206" t="s">
        <v>17</v>
      </c>
    </row>
    <row r="414" spans="1:8" ht="36" customHeight="1" x14ac:dyDescent="0.25">
      <c r="A414" s="206"/>
      <c r="B414" s="206"/>
      <c r="C414" s="206"/>
      <c r="D414" s="167" t="s">
        <v>18</v>
      </c>
      <c r="E414" s="167" t="s">
        <v>19</v>
      </c>
      <c r="F414" s="167" t="s">
        <v>20</v>
      </c>
      <c r="G414" s="206"/>
      <c r="H414" s="206"/>
    </row>
    <row r="415" spans="1:8" ht="16.5" x14ac:dyDescent="0.25">
      <c r="A415" s="205" t="s">
        <v>152</v>
      </c>
      <c r="B415" s="123" t="s">
        <v>147</v>
      </c>
      <c r="C415" s="123" t="s">
        <v>23</v>
      </c>
      <c r="D415" s="129">
        <v>9.0399999999999991</v>
      </c>
      <c r="E415" s="129">
        <v>8.34</v>
      </c>
      <c r="F415" s="129">
        <v>49.43</v>
      </c>
      <c r="G415" s="129">
        <v>308.58999999999997</v>
      </c>
      <c r="H415" s="122">
        <v>115</v>
      </c>
    </row>
    <row r="416" spans="1:8" ht="16.5" x14ac:dyDescent="0.25">
      <c r="A416" s="205"/>
      <c r="B416" s="41" t="s">
        <v>87</v>
      </c>
      <c r="C416" s="41">
        <v>200</v>
      </c>
      <c r="D416" s="45">
        <v>2.0099999999999998</v>
      </c>
      <c r="E416" s="45">
        <v>2.39</v>
      </c>
      <c r="F416" s="45">
        <v>25.65</v>
      </c>
      <c r="G416" s="45">
        <v>131.87</v>
      </c>
      <c r="H416" s="73">
        <v>285</v>
      </c>
    </row>
    <row r="417" spans="1:8" ht="16.5" x14ac:dyDescent="0.25">
      <c r="A417" s="205"/>
      <c r="B417" s="41" t="s">
        <v>130</v>
      </c>
      <c r="C417" s="41" t="s">
        <v>89</v>
      </c>
      <c r="D417" s="45">
        <v>4.82</v>
      </c>
      <c r="E417" s="45">
        <v>10.87</v>
      </c>
      <c r="F417" s="45">
        <v>35.4</v>
      </c>
      <c r="G417" s="45">
        <v>259</v>
      </c>
      <c r="H417" s="73" t="s">
        <v>131</v>
      </c>
    </row>
    <row r="418" spans="1:8" ht="16.5" x14ac:dyDescent="0.25">
      <c r="A418" s="205"/>
      <c r="B418" s="41" t="s">
        <v>29</v>
      </c>
      <c r="C418" s="41">
        <v>60</v>
      </c>
      <c r="D418" s="45">
        <v>6</v>
      </c>
      <c r="E418" s="45" t="s">
        <v>30</v>
      </c>
      <c r="F418" s="45">
        <v>39.6</v>
      </c>
      <c r="G418" s="45">
        <v>181.24</v>
      </c>
      <c r="H418" s="122"/>
    </row>
    <row r="419" spans="1:8" ht="15" customHeight="1" x14ac:dyDescent="0.25">
      <c r="A419" s="207" t="s">
        <v>31</v>
      </c>
      <c r="B419" s="207"/>
      <c r="C419" s="207">
        <f>255+C416+70+C418</f>
        <v>585</v>
      </c>
      <c r="D419" s="269">
        <f>SUM(D415:D418)</f>
        <v>21.869999999999997</v>
      </c>
      <c r="E419" s="269">
        <f t="shared" ref="E419:G419" si="25">SUM(E415:E418)</f>
        <v>21.6</v>
      </c>
      <c r="F419" s="269">
        <f t="shared" si="25"/>
        <v>150.07999999999998</v>
      </c>
      <c r="G419" s="269">
        <f t="shared" si="25"/>
        <v>880.7</v>
      </c>
      <c r="H419" s="276"/>
    </row>
    <row r="420" spans="1:8" ht="15" customHeight="1" x14ac:dyDescent="0.25">
      <c r="A420" s="207"/>
      <c r="B420" s="207"/>
      <c r="C420" s="207"/>
      <c r="D420" s="269"/>
      <c r="E420" s="269"/>
      <c r="F420" s="269"/>
      <c r="G420" s="269"/>
      <c r="H420" s="276"/>
    </row>
    <row r="421" spans="1:8" ht="228" customHeight="1" x14ac:dyDescent="0.25">
      <c r="A421" s="211"/>
      <c r="B421" s="211"/>
      <c r="C421" s="211"/>
      <c r="D421" s="211"/>
      <c r="E421" s="211"/>
      <c r="F421" s="211"/>
      <c r="G421" s="211"/>
      <c r="H421" s="211"/>
    </row>
    <row r="422" spans="1:8" ht="83.25" customHeight="1" x14ac:dyDescent="0.25">
      <c r="A422" s="206" t="s">
        <v>12</v>
      </c>
      <c r="B422" s="206" t="s">
        <v>63</v>
      </c>
      <c r="C422" s="206" t="s">
        <v>14</v>
      </c>
      <c r="D422" s="206" t="s">
        <v>15</v>
      </c>
      <c r="E422" s="206"/>
      <c r="F422" s="206"/>
      <c r="G422" s="206" t="s">
        <v>16</v>
      </c>
      <c r="H422" s="206" t="s">
        <v>32</v>
      </c>
    </row>
    <row r="423" spans="1:8" ht="30" customHeight="1" x14ac:dyDescent="0.25">
      <c r="A423" s="206"/>
      <c r="B423" s="206"/>
      <c r="C423" s="206"/>
      <c r="D423" s="167" t="s">
        <v>18</v>
      </c>
      <c r="E423" s="167" t="s">
        <v>19</v>
      </c>
      <c r="F423" s="167" t="s">
        <v>20</v>
      </c>
      <c r="G423" s="206"/>
      <c r="H423" s="206"/>
    </row>
    <row r="424" spans="1:8" ht="17.25" customHeight="1" x14ac:dyDescent="0.25">
      <c r="A424" s="202" t="s">
        <v>36</v>
      </c>
      <c r="B424" s="123" t="s">
        <v>156</v>
      </c>
      <c r="C424" s="123">
        <v>100</v>
      </c>
      <c r="D424" s="123">
        <v>0.83</v>
      </c>
      <c r="E424" s="123">
        <v>5.07</v>
      </c>
      <c r="F424" s="123">
        <v>5.32</v>
      </c>
      <c r="G424" s="123">
        <v>70.02</v>
      </c>
      <c r="H424" s="135">
        <v>4</v>
      </c>
    </row>
    <row r="425" spans="1:8" ht="33" x14ac:dyDescent="0.25">
      <c r="A425" s="203"/>
      <c r="B425" s="128" t="s">
        <v>157</v>
      </c>
      <c r="C425" s="123">
        <v>250</v>
      </c>
      <c r="D425" s="129">
        <v>2.83</v>
      </c>
      <c r="E425" s="129">
        <v>2.86</v>
      </c>
      <c r="F425" s="129">
        <v>21.76</v>
      </c>
      <c r="G425" s="129">
        <v>124.09</v>
      </c>
      <c r="H425" s="135">
        <v>47</v>
      </c>
    </row>
    <row r="426" spans="1:8" ht="16.5" x14ac:dyDescent="0.25">
      <c r="A426" s="203"/>
      <c r="B426" s="123" t="s">
        <v>158</v>
      </c>
      <c r="C426" s="123">
        <v>280</v>
      </c>
      <c r="D426" s="129">
        <v>49.6</v>
      </c>
      <c r="E426" s="129">
        <v>60.45</v>
      </c>
      <c r="F426" s="129">
        <v>54.73</v>
      </c>
      <c r="G426" s="129">
        <v>996.12</v>
      </c>
      <c r="H426" s="135">
        <v>211</v>
      </c>
    </row>
    <row r="427" spans="1:8" ht="16.5" x14ac:dyDescent="0.25">
      <c r="A427" s="203"/>
      <c r="B427" s="23" t="s">
        <v>109</v>
      </c>
      <c r="C427" s="23">
        <v>200</v>
      </c>
      <c r="D427" s="24">
        <v>0.68</v>
      </c>
      <c r="E427" s="24">
        <v>0</v>
      </c>
      <c r="F427" s="24">
        <v>21.01</v>
      </c>
      <c r="G427" s="24">
        <v>46.87</v>
      </c>
      <c r="H427" s="135">
        <v>289</v>
      </c>
    </row>
    <row r="428" spans="1:8" ht="16.5" x14ac:dyDescent="0.25">
      <c r="A428" s="203"/>
      <c r="B428" s="23" t="s">
        <v>40</v>
      </c>
      <c r="C428" s="23">
        <v>60</v>
      </c>
      <c r="D428" s="24">
        <v>6.36</v>
      </c>
      <c r="E428" s="24">
        <v>0.6</v>
      </c>
      <c r="F428" s="24">
        <v>40.14</v>
      </c>
      <c r="G428" s="24">
        <v>188.16</v>
      </c>
      <c r="H428" s="135"/>
    </row>
    <row r="429" spans="1:8" ht="16.5" x14ac:dyDescent="0.25">
      <c r="A429" s="204"/>
      <c r="B429" s="23" t="s">
        <v>29</v>
      </c>
      <c r="C429" s="23">
        <v>60</v>
      </c>
      <c r="D429" s="24">
        <v>6</v>
      </c>
      <c r="E429" s="24" t="s">
        <v>30</v>
      </c>
      <c r="F429" s="24">
        <v>39.6</v>
      </c>
      <c r="G429" s="24">
        <v>181.24</v>
      </c>
      <c r="H429" s="23"/>
    </row>
    <row r="430" spans="1:8" ht="33" x14ac:dyDescent="0.25">
      <c r="A430" s="34" t="s">
        <v>41</v>
      </c>
      <c r="B430" s="31"/>
      <c r="C430" s="44">
        <f>SUM(C424:C429)</f>
        <v>950</v>
      </c>
      <c r="D430" s="126">
        <f t="shared" ref="D430:G430" si="26">SUM(D424:D429)</f>
        <v>66.300000000000011</v>
      </c>
      <c r="E430" s="126">
        <f t="shared" si="26"/>
        <v>68.97999999999999</v>
      </c>
      <c r="F430" s="126">
        <f t="shared" si="26"/>
        <v>182.56</v>
      </c>
      <c r="G430" s="126">
        <f t="shared" si="26"/>
        <v>1606.5</v>
      </c>
      <c r="H430" s="31"/>
    </row>
    <row r="431" spans="1:8" x14ac:dyDescent="0.25">
      <c r="A431" s="277"/>
      <c r="B431" s="277"/>
      <c r="C431" s="277"/>
      <c r="D431" s="277"/>
      <c r="E431" s="277"/>
      <c r="F431" s="277"/>
      <c r="G431" s="277"/>
      <c r="H431" s="277"/>
    </row>
    <row r="432" spans="1:8" ht="73.5" customHeight="1" x14ac:dyDescent="0.25">
      <c r="A432" s="206" t="s">
        <v>12</v>
      </c>
      <c r="B432" s="206" t="s">
        <v>13</v>
      </c>
      <c r="C432" s="206" t="s">
        <v>14</v>
      </c>
      <c r="D432" s="206" t="s">
        <v>15</v>
      </c>
      <c r="E432" s="206"/>
      <c r="F432" s="206"/>
      <c r="G432" s="206" t="s">
        <v>16</v>
      </c>
      <c r="H432" s="206" t="s">
        <v>17</v>
      </c>
    </row>
    <row r="433" spans="1:8" ht="33" x14ac:dyDescent="0.25">
      <c r="A433" s="206"/>
      <c r="B433" s="206"/>
      <c r="C433" s="206"/>
      <c r="D433" s="167" t="s">
        <v>18</v>
      </c>
      <c r="E433" s="167" t="s">
        <v>19</v>
      </c>
      <c r="F433" s="167" t="s">
        <v>20</v>
      </c>
      <c r="G433" s="206"/>
      <c r="H433" s="206"/>
    </row>
    <row r="434" spans="1:8" ht="16.5" x14ac:dyDescent="0.25">
      <c r="A434" s="206" t="s">
        <v>42</v>
      </c>
      <c r="B434" s="43" t="s">
        <v>148</v>
      </c>
      <c r="C434" s="65">
        <v>130</v>
      </c>
      <c r="D434" s="182">
        <v>8.86</v>
      </c>
      <c r="E434" s="182">
        <v>15.21</v>
      </c>
      <c r="F434" s="182">
        <v>87.97</v>
      </c>
      <c r="G434" s="182">
        <v>524.54999999999995</v>
      </c>
      <c r="H434" s="42">
        <v>318</v>
      </c>
    </row>
    <row r="435" spans="1:8" ht="17.25" customHeight="1" x14ac:dyDescent="0.25">
      <c r="A435" s="206"/>
      <c r="B435" s="206" t="s">
        <v>43</v>
      </c>
      <c r="C435" s="206" t="s">
        <v>44</v>
      </c>
      <c r="D435" s="206">
        <v>7.0000000000000007E-2</v>
      </c>
      <c r="E435" s="206">
        <v>0.01</v>
      </c>
      <c r="F435" s="206">
        <v>15.31</v>
      </c>
      <c r="G435" s="206">
        <v>61.62</v>
      </c>
      <c r="H435" s="205">
        <v>294</v>
      </c>
    </row>
    <row r="436" spans="1:8" ht="6.75" customHeight="1" x14ac:dyDescent="0.25">
      <c r="A436" s="206"/>
      <c r="B436" s="206"/>
      <c r="C436" s="206"/>
      <c r="D436" s="206"/>
      <c r="E436" s="206"/>
      <c r="F436" s="206"/>
      <c r="G436" s="206"/>
      <c r="H436" s="205"/>
    </row>
    <row r="437" spans="1:8" ht="33" x14ac:dyDescent="0.25">
      <c r="A437" s="44" t="s">
        <v>45</v>
      </c>
      <c r="B437" s="44"/>
      <c r="C437" s="163">
        <v>352</v>
      </c>
      <c r="D437" s="173">
        <v>8.93</v>
      </c>
      <c r="E437" s="173">
        <v>15.22</v>
      </c>
      <c r="F437" s="173">
        <v>103.28</v>
      </c>
      <c r="G437" s="173">
        <v>586.16999999999996</v>
      </c>
      <c r="H437" s="44"/>
    </row>
    <row r="438" spans="1:8" ht="16.5" x14ac:dyDescent="0.25">
      <c r="A438" s="30"/>
    </row>
    <row r="439" spans="1:8" ht="63" customHeight="1" x14ac:dyDescent="0.25">
      <c r="A439" s="206" t="s">
        <v>12</v>
      </c>
      <c r="B439" s="206" t="s">
        <v>13</v>
      </c>
      <c r="C439" s="270" t="s">
        <v>14</v>
      </c>
      <c r="D439" s="206" t="s">
        <v>15</v>
      </c>
      <c r="E439" s="206"/>
      <c r="F439" s="206"/>
      <c r="G439" s="206" t="s">
        <v>16</v>
      </c>
      <c r="H439" s="206" t="s">
        <v>17</v>
      </c>
    </row>
    <row r="440" spans="1:8" ht="33" x14ac:dyDescent="0.25">
      <c r="A440" s="206"/>
      <c r="B440" s="206"/>
      <c r="C440" s="270"/>
      <c r="D440" s="167" t="s">
        <v>18</v>
      </c>
      <c r="E440" s="167" t="s">
        <v>19</v>
      </c>
      <c r="F440" s="167" t="s">
        <v>20</v>
      </c>
      <c r="G440" s="206"/>
      <c r="H440" s="206"/>
    </row>
    <row r="441" spans="1:8" ht="16.5" x14ac:dyDescent="0.25">
      <c r="A441" s="202" t="s">
        <v>46</v>
      </c>
      <c r="B441" s="123" t="s">
        <v>124</v>
      </c>
      <c r="C441" s="132">
        <v>120</v>
      </c>
      <c r="D441" s="123">
        <v>18.27</v>
      </c>
      <c r="E441" s="129">
        <v>20</v>
      </c>
      <c r="F441" s="123">
        <v>9.73</v>
      </c>
      <c r="G441" s="123">
        <v>302.93</v>
      </c>
      <c r="H441" s="123">
        <v>189</v>
      </c>
    </row>
    <row r="442" spans="1:8" ht="16.5" x14ac:dyDescent="0.25">
      <c r="A442" s="203"/>
      <c r="B442" s="123" t="s">
        <v>178</v>
      </c>
      <c r="C442" s="132">
        <v>200</v>
      </c>
      <c r="D442" s="129">
        <v>2.09</v>
      </c>
      <c r="E442" s="129">
        <v>2.29</v>
      </c>
      <c r="F442" s="129">
        <v>10.76</v>
      </c>
      <c r="G442" s="129">
        <v>69.73</v>
      </c>
      <c r="H442" s="122">
        <v>210</v>
      </c>
    </row>
    <row r="443" spans="1:8" ht="15" customHeight="1" x14ac:dyDescent="0.25">
      <c r="A443" s="203"/>
      <c r="B443" s="206" t="s">
        <v>24</v>
      </c>
      <c r="C443" s="270" t="s">
        <v>25</v>
      </c>
      <c r="D443" s="232" t="s">
        <v>26</v>
      </c>
      <c r="E443" s="232" t="s">
        <v>26</v>
      </c>
      <c r="F443" s="232">
        <v>14.98</v>
      </c>
      <c r="G443" s="232">
        <v>60</v>
      </c>
      <c r="H443" s="205">
        <v>300</v>
      </c>
    </row>
    <row r="444" spans="1:8" ht="15.75" customHeight="1" x14ac:dyDescent="0.25">
      <c r="A444" s="203"/>
      <c r="B444" s="206"/>
      <c r="C444" s="270"/>
      <c r="D444" s="232"/>
      <c r="E444" s="232"/>
      <c r="F444" s="232"/>
      <c r="G444" s="232"/>
      <c r="H444" s="205"/>
    </row>
    <row r="445" spans="1:8" ht="16.5" x14ac:dyDescent="0.25">
      <c r="A445" s="203"/>
      <c r="B445" s="31" t="s">
        <v>40</v>
      </c>
      <c r="C445" s="36">
        <v>60</v>
      </c>
      <c r="D445" s="35">
        <v>6.36</v>
      </c>
      <c r="E445" s="35">
        <v>0.6</v>
      </c>
      <c r="F445" s="35">
        <v>40.14</v>
      </c>
      <c r="G445" s="35">
        <v>188.16</v>
      </c>
      <c r="H445" s="31"/>
    </row>
    <row r="446" spans="1:8" ht="16.5" x14ac:dyDescent="0.25">
      <c r="A446" s="204"/>
      <c r="B446" s="31" t="s">
        <v>29</v>
      </c>
      <c r="C446" s="36">
        <v>60</v>
      </c>
      <c r="D446" s="35">
        <v>6</v>
      </c>
      <c r="E446" s="35" t="s">
        <v>30</v>
      </c>
      <c r="F446" s="35">
        <v>39.6</v>
      </c>
      <c r="G446" s="35">
        <v>181.24</v>
      </c>
      <c r="H446" s="31"/>
    </row>
    <row r="447" spans="1:8" ht="33" x14ac:dyDescent="0.25">
      <c r="A447" s="32" t="s">
        <v>50</v>
      </c>
      <c r="B447" s="32"/>
      <c r="C447" s="40">
        <f>C441+C442+215+C445+C446</f>
        <v>655</v>
      </c>
      <c r="D447" s="33">
        <f>SUM(D441:D446)</f>
        <v>32.72</v>
      </c>
      <c r="E447" s="131">
        <f t="shared" ref="E447:G447" si="27">SUM(E441:E446)</f>
        <v>22.89</v>
      </c>
      <c r="F447" s="131">
        <f t="shared" si="27"/>
        <v>115.21000000000001</v>
      </c>
      <c r="G447" s="131">
        <f t="shared" si="27"/>
        <v>802.06000000000006</v>
      </c>
      <c r="H447" s="32"/>
    </row>
    <row r="448" spans="1:8" ht="16.5" x14ac:dyDescent="0.25">
      <c r="A448" s="130"/>
      <c r="B448" s="130"/>
      <c r="C448" s="139"/>
      <c r="D448" s="138"/>
      <c r="E448" s="138"/>
      <c r="F448" s="138"/>
      <c r="G448" s="138"/>
      <c r="H448" s="130"/>
    </row>
    <row r="449" spans="1:8" ht="16.5" x14ac:dyDescent="0.25">
      <c r="A449" s="30"/>
    </row>
    <row r="450" spans="1:8" ht="98.25" customHeight="1" x14ac:dyDescent="0.25">
      <c r="A450" s="206" t="s">
        <v>12</v>
      </c>
      <c r="B450" s="206" t="s">
        <v>13</v>
      </c>
      <c r="C450" s="206" t="s">
        <v>14</v>
      </c>
      <c r="D450" s="206" t="s">
        <v>15</v>
      </c>
      <c r="E450" s="206"/>
      <c r="F450" s="206"/>
      <c r="G450" s="206" t="s">
        <v>16</v>
      </c>
      <c r="H450" s="206" t="s">
        <v>17</v>
      </c>
    </row>
    <row r="451" spans="1:8" ht="33" x14ac:dyDescent="0.25">
      <c r="A451" s="206"/>
      <c r="B451" s="206"/>
      <c r="C451" s="206"/>
      <c r="D451" s="167" t="s">
        <v>18</v>
      </c>
      <c r="E451" s="167" t="s">
        <v>19</v>
      </c>
      <c r="F451" s="167" t="s">
        <v>20</v>
      </c>
      <c r="G451" s="206"/>
      <c r="H451" s="206"/>
    </row>
    <row r="452" spans="1:8" ht="33" x14ac:dyDescent="0.25">
      <c r="A452" s="41" t="s">
        <v>51</v>
      </c>
      <c r="B452" s="46" t="s">
        <v>97</v>
      </c>
      <c r="C452" s="65">
        <v>200</v>
      </c>
      <c r="D452" s="63">
        <v>5.59</v>
      </c>
      <c r="E452" s="65">
        <v>6.38</v>
      </c>
      <c r="F452" s="65">
        <v>9.3800000000000008</v>
      </c>
      <c r="G452" s="46" t="s">
        <v>98</v>
      </c>
      <c r="H452" s="41">
        <v>260</v>
      </c>
    </row>
    <row r="453" spans="1:8" ht="16.5" x14ac:dyDescent="0.25">
      <c r="A453" s="44" t="s">
        <v>54</v>
      </c>
      <c r="B453" s="44"/>
      <c r="C453" s="44">
        <v>200</v>
      </c>
      <c r="D453" s="44">
        <v>5.59</v>
      </c>
      <c r="E453" s="44">
        <v>6.38</v>
      </c>
      <c r="F453" s="44">
        <v>9.3800000000000008</v>
      </c>
      <c r="G453" s="44">
        <v>117.31</v>
      </c>
      <c r="H453" s="44"/>
    </row>
    <row r="454" spans="1:8" ht="90.75" customHeight="1" x14ac:dyDescent="0.25">
      <c r="A454" s="209"/>
      <c r="B454" s="209"/>
      <c r="C454" s="209"/>
      <c r="D454" s="209"/>
      <c r="E454" s="209"/>
      <c r="F454" s="209"/>
      <c r="G454" s="209"/>
      <c r="H454" s="209"/>
    </row>
    <row r="455" spans="1:8" ht="16.5" x14ac:dyDescent="0.25">
      <c r="A455" s="271" t="s">
        <v>99</v>
      </c>
      <c r="B455" s="271"/>
      <c r="C455" s="271"/>
      <c r="D455" s="271"/>
      <c r="E455" s="271"/>
      <c r="F455" s="271"/>
      <c r="G455" s="271"/>
      <c r="H455" s="271"/>
    </row>
    <row r="456" spans="1:8" ht="16.5" x14ac:dyDescent="0.25">
      <c r="A456" s="271" t="s">
        <v>114</v>
      </c>
      <c r="B456" s="271"/>
      <c r="C456" s="271"/>
      <c r="D456" s="271"/>
      <c r="E456" s="271"/>
      <c r="F456" s="271"/>
      <c r="G456" s="271"/>
      <c r="H456" s="271"/>
    </row>
    <row r="457" spans="1:8" ht="16.5" x14ac:dyDescent="0.25">
      <c r="A457" s="271" t="s">
        <v>10</v>
      </c>
      <c r="B457" s="271"/>
      <c r="C457" s="271"/>
      <c r="D457" s="271"/>
      <c r="E457" s="271"/>
      <c r="F457" s="271"/>
      <c r="G457" s="271"/>
      <c r="H457" s="271"/>
    </row>
    <row r="458" spans="1:8" ht="16.5" x14ac:dyDescent="0.25">
      <c r="A458" s="271" t="s">
        <v>11</v>
      </c>
      <c r="B458" s="271"/>
      <c r="C458" s="271"/>
      <c r="D458" s="271"/>
      <c r="E458" s="271"/>
      <c r="F458" s="271"/>
      <c r="G458" s="271"/>
      <c r="H458" s="271"/>
    </row>
    <row r="459" spans="1:8" ht="16.5" x14ac:dyDescent="0.25">
      <c r="A459" s="210"/>
      <c r="B459" s="210"/>
      <c r="C459" s="210"/>
      <c r="D459" s="210"/>
      <c r="E459" s="210"/>
      <c r="F459" s="210"/>
      <c r="G459" s="210"/>
      <c r="H459" s="210"/>
    </row>
    <row r="460" spans="1:8" ht="80.25" customHeight="1" x14ac:dyDescent="0.25">
      <c r="A460" s="206" t="s">
        <v>12</v>
      </c>
      <c r="B460" s="206" t="s">
        <v>13</v>
      </c>
      <c r="C460" s="206" t="s">
        <v>14</v>
      </c>
      <c r="D460" s="206" t="s">
        <v>15</v>
      </c>
      <c r="E460" s="206"/>
      <c r="F460" s="206"/>
      <c r="G460" s="206" t="s">
        <v>16</v>
      </c>
      <c r="H460" s="206" t="s">
        <v>17</v>
      </c>
    </row>
    <row r="461" spans="1:8" ht="21" customHeight="1" x14ac:dyDescent="0.25">
      <c r="A461" s="206"/>
      <c r="B461" s="206"/>
      <c r="C461" s="206"/>
      <c r="D461" s="167" t="s">
        <v>18</v>
      </c>
      <c r="E461" s="167" t="s">
        <v>19</v>
      </c>
      <c r="F461" s="167" t="s">
        <v>20</v>
      </c>
      <c r="G461" s="206"/>
      <c r="H461" s="206"/>
    </row>
    <row r="462" spans="1:8" ht="21" customHeight="1" x14ac:dyDescent="0.25">
      <c r="A462" s="202" t="s">
        <v>21</v>
      </c>
      <c r="B462" s="125" t="s">
        <v>159</v>
      </c>
      <c r="C462" s="125" t="s">
        <v>23</v>
      </c>
      <c r="D462" s="125">
        <v>7.55</v>
      </c>
      <c r="E462" s="125">
        <v>9.09</v>
      </c>
      <c r="F462" s="125">
        <v>42.86</v>
      </c>
      <c r="G462" s="125">
        <v>283.95</v>
      </c>
      <c r="H462" s="121">
        <v>112</v>
      </c>
    </row>
    <row r="463" spans="1:8" ht="33" x14ac:dyDescent="0.25">
      <c r="A463" s="203"/>
      <c r="B463" s="31" t="s">
        <v>160</v>
      </c>
      <c r="C463" s="31" t="s">
        <v>44</v>
      </c>
      <c r="D463" s="35">
        <v>7.0000000000000007E-2</v>
      </c>
      <c r="E463" s="35">
        <v>0.01</v>
      </c>
      <c r="F463" s="35">
        <v>15.31</v>
      </c>
      <c r="G463" s="35">
        <v>61.62</v>
      </c>
      <c r="H463" s="122">
        <v>294</v>
      </c>
    </row>
    <row r="464" spans="1:8" ht="16.5" x14ac:dyDescent="0.25">
      <c r="A464" s="203"/>
      <c r="B464" s="31" t="s">
        <v>29</v>
      </c>
      <c r="C464" s="31">
        <v>60</v>
      </c>
      <c r="D464" s="35">
        <v>6</v>
      </c>
      <c r="E464" s="35">
        <v>0.88</v>
      </c>
      <c r="F464" s="35">
        <v>39.6</v>
      </c>
      <c r="G464" s="35">
        <v>181.24</v>
      </c>
      <c r="H464" s="122"/>
    </row>
    <row r="465" spans="1:8" ht="29.25" customHeight="1" x14ac:dyDescent="0.25">
      <c r="A465" s="204"/>
      <c r="B465" s="31" t="s">
        <v>161</v>
      </c>
      <c r="C465" s="2" t="s">
        <v>149</v>
      </c>
      <c r="D465" s="35">
        <v>1.32</v>
      </c>
      <c r="E465" s="35">
        <v>7.6</v>
      </c>
      <c r="F465" s="35">
        <v>20.65</v>
      </c>
      <c r="G465" s="35">
        <v>156.6</v>
      </c>
      <c r="H465" s="122">
        <v>382</v>
      </c>
    </row>
    <row r="466" spans="1:8" ht="15.75" customHeight="1" x14ac:dyDescent="0.25">
      <c r="A466" s="207" t="s">
        <v>31</v>
      </c>
      <c r="B466" s="207"/>
      <c r="C466" s="207">
        <f>255+200+15+7+60+10+20+15</f>
        <v>582</v>
      </c>
      <c r="D466" s="269">
        <f>SUM(D462:D465)</f>
        <v>14.940000000000001</v>
      </c>
      <c r="E466" s="269">
        <f t="shared" ref="E466:G466" si="28">SUM(E462:E465)</f>
        <v>17.579999999999998</v>
      </c>
      <c r="F466" s="269">
        <f t="shared" si="28"/>
        <v>118.42000000000002</v>
      </c>
      <c r="G466" s="269">
        <f t="shared" si="28"/>
        <v>683.41</v>
      </c>
      <c r="H466" s="276"/>
    </row>
    <row r="467" spans="1:8" ht="17.25" customHeight="1" x14ac:dyDescent="0.25">
      <c r="A467" s="207"/>
      <c r="B467" s="207"/>
      <c r="C467" s="207"/>
      <c r="D467" s="269"/>
      <c r="E467" s="269"/>
      <c r="F467" s="269"/>
      <c r="G467" s="269"/>
      <c r="H467" s="276"/>
    </row>
    <row r="468" spans="1:8" ht="51" customHeight="1" x14ac:dyDescent="0.25">
      <c r="A468" s="211"/>
      <c r="B468" s="211"/>
      <c r="C468" s="211"/>
      <c r="D468" s="211"/>
      <c r="E468" s="211"/>
      <c r="F468" s="211"/>
      <c r="G468" s="211"/>
      <c r="H468" s="211"/>
    </row>
    <row r="469" spans="1:8" ht="78" customHeight="1" x14ac:dyDescent="0.25">
      <c r="A469" s="206" t="s">
        <v>12</v>
      </c>
      <c r="B469" s="206" t="s">
        <v>63</v>
      </c>
      <c r="C469" s="206" t="s">
        <v>14</v>
      </c>
      <c r="D469" s="206" t="s">
        <v>15</v>
      </c>
      <c r="E469" s="206"/>
      <c r="F469" s="206"/>
      <c r="G469" s="206" t="s">
        <v>16</v>
      </c>
      <c r="H469" s="206" t="s">
        <v>32</v>
      </c>
    </row>
    <row r="470" spans="1:8" ht="27.75" customHeight="1" x14ac:dyDescent="0.25">
      <c r="A470" s="206"/>
      <c r="B470" s="206"/>
      <c r="C470" s="206"/>
      <c r="D470" s="167" t="s">
        <v>18</v>
      </c>
      <c r="E470" s="167" t="s">
        <v>19</v>
      </c>
      <c r="F470" s="167" t="s">
        <v>20</v>
      </c>
      <c r="G470" s="206"/>
      <c r="H470" s="206"/>
    </row>
    <row r="471" spans="1:8" ht="17.25" customHeight="1" x14ac:dyDescent="0.25">
      <c r="A471" s="123"/>
      <c r="B471" s="123" t="s">
        <v>162</v>
      </c>
      <c r="C471" s="123">
        <v>100</v>
      </c>
      <c r="D471" s="123">
        <v>0.92</v>
      </c>
      <c r="E471" s="123">
        <v>0.17</v>
      </c>
      <c r="F471" s="123">
        <v>3.83</v>
      </c>
      <c r="G471" s="123">
        <v>19.170000000000002</v>
      </c>
      <c r="H471" s="123">
        <v>345</v>
      </c>
    </row>
    <row r="472" spans="1:8" ht="16.5" customHeight="1" x14ac:dyDescent="0.25">
      <c r="A472" s="205" t="s">
        <v>36</v>
      </c>
      <c r="B472" s="128" t="s">
        <v>163</v>
      </c>
      <c r="C472" s="123">
        <v>250</v>
      </c>
      <c r="D472" s="129">
        <v>6.63</v>
      </c>
      <c r="E472" s="129">
        <v>8.31</v>
      </c>
      <c r="F472" s="129">
        <v>21.28</v>
      </c>
      <c r="G472" s="129">
        <v>184.48</v>
      </c>
      <c r="H472" s="122">
        <v>72</v>
      </c>
    </row>
    <row r="473" spans="1:8" ht="16.5" x14ac:dyDescent="0.25">
      <c r="A473" s="205"/>
      <c r="B473" s="123" t="s">
        <v>164</v>
      </c>
      <c r="C473" s="123" t="s">
        <v>81</v>
      </c>
      <c r="D473" s="129">
        <v>22.03</v>
      </c>
      <c r="E473" s="129">
        <v>25.03</v>
      </c>
      <c r="F473" s="129">
        <v>14.99</v>
      </c>
      <c r="G473" s="129">
        <v>373.43</v>
      </c>
      <c r="H473" s="122">
        <v>200</v>
      </c>
    </row>
    <row r="474" spans="1:8" ht="16.5" customHeight="1" x14ac:dyDescent="0.25">
      <c r="A474" s="205"/>
      <c r="B474" s="123" t="s">
        <v>165</v>
      </c>
      <c r="C474" s="123">
        <v>200</v>
      </c>
      <c r="D474" s="129">
        <v>7.36</v>
      </c>
      <c r="E474" s="129">
        <v>7.05</v>
      </c>
      <c r="F474" s="129">
        <v>46.97</v>
      </c>
      <c r="G474" s="129">
        <v>281.45</v>
      </c>
      <c r="H474" s="119">
        <v>227</v>
      </c>
    </row>
    <row r="475" spans="1:8" ht="16.5" x14ac:dyDescent="0.25">
      <c r="A475" s="205"/>
      <c r="B475" s="31" t="s">
        <v>83</v>
      </c>
      <c r="C475" s="31">
        <v>200</v>
      </c>
      <c r="D475" s="35">
        <v>0.56000000000000005</v>
      </c>
      <c r="E475" s="35">
        <v>0</v>
      </c>
      <c r="F475" s="35">
        <v>27.89</v>
      </c>
      <c r="G475" s="35">
        <v>113.79</v>
      </c>
      <c r="H475" s="42">
        <v>283</v>
      </c>
    </row>
    <row r="476" spans="1:8" ht="16.5" customHeight="1" x14ac:dyDescent="0.25">
      <c r="A476" s="205"/>
      <c r="B476" s="31" t="s">
        <v>40</v>
      </c>
      <c r="C476" s="31">
        <v>60</v>
      </c>
      <c r="D476" s="35">
        <v>6.36</v>
      </c>
      <c r="E476" s="35">
        <v>0.6</v>
      </c>
      <c r="F476" s="35">
        <v>40.14</v>
      </c>
      <c r="G476" s="35">
        <v>188.16</v>
      </c>
      <c r="H476" s="31"/>
    </row>
    <row r="477" spans="1:8" ht="16.5" x14ac:dyDescent="0.25">
      <c r="A477" s="205"/>
      <c r="B477" s="31" t="s">
        <v>29</v>
      </c>
      <c r="C477" s="31">
        <v>60</v>
      </c>
      <c r="D477" s="35">
        <v>6</v>
      </c>
      <c r="E477" s="35" t="s">
        <v>30</v>
      </c>
      <c r="F477" s="35">
        <v>39.6</v>
      </c>
      <c r="G477" s="35">
        <v>181.24</v>
      </c>
      <c r="H477" s="31"/>
    </row>
    <row r="478" spans="1:8" ht="33" x14ac:dyDescent="0.25">
      <c r="A478" s="34" t="s">
        <v>41</v>
      </c>
      <c r="B478" s="31"/>
      <c r="C478" s="44">
        <f>C471+C472+160+C474+C475+C476+C477</f>
        <v>1030</v>
      </c>
      <c r="D478" s="26">
        <f>SUM(D471:D477)</f>
        <v>49.860000000000007</v>
      </c>
      <c r="E478" s="133">
        <f t="shared" ref="E478:G478" si="29">SUM(E471:E477)</f>
        <v>41.160000000000004</v>
      </c>
      <c r="F478" s="133">
        <f t="shared" si="29"/>
        <v>194.7</v>
      </c>
      <c r="G478" s="133">
        <f t="shared" si="29"/>
        <v>1341.72</v>
      </c>
      <c r="H478" s="31"/>
    </row>
    <row r="479" spans="1:8" x14ac:dyDescent="0.25">
      <c r="A479" s="277"/>
      <c r="B479" s="277"/>
      <c r="C479" s="277"/>
      <c r="D479" s="277"/>
      <c r="E479" s="277"/>
      <c r="F479" s="277"/>
      <c r="G479" s="277"/>
      <c r="H479" s="277"/>
    </row>
    <row r="480" spans="1:8" ht="88.5" customHeight="1" x14ac:dyDescent="0.25">
      <c r="A480" s="206" t="s">
        <v>12</v>
      </c>
      <c r="B480" s="206" t="s">
        <v>13</v>
      </c>
      <c r="C480" s="206" t="s">
        <v>14</v>
      </c>
      <c r="D480" s="206" t="s">
        <v>15</v>
      </c>
      <c r="E480" s="206"/>
      <c r="F480" s="206"/>
      <c r="G480" s="206" t="s">
        <v>16</v>
      </c>
      <c r="H480" s="206" t="s">
        <v>17</v>
      </c>
    </row>
    <row r="481" spans="1:8" ht="33" x14ac:dyDescent="0.25">
      <c r="A481" s="206"/>
      <c r="B481" s="206"/>
      <c r="C481" s="206"/>
      <c r="D481" s="167" t="s">
        <v>18</v>
      </c>
      <c r="E481" s="167" t="s">
        <v>19</v>
      </c>
      <c r="F481" s="167" t="s">
        <v>20</v>
      </c>
      <c r="G481" s="206"/>
      <c r="H481" s="206"/>
    </row>
    <row r="482" spans="1:8" ht="16.5" x14ac:dyDescent="0.25">
      <c r="A482" s="206" t="s">
        <v>42</v>
      </c>
      <c r="B482" s="41" t="s">
        <v>71</v>
      </c>
      <c r="C482" s="41">
        <v>130</v>
      </c>
      <c r="D482" s="172">
        <v>9.4700000000000006</v>
      </c>
      <c r="E482" s="172">
        <v>15.32</v>
      </c>
      <c r="F482" s="172">
        <v>79.73</v>
      </c>
      <c r="G482" s="172">
        <v>494.43</v>
      </c>
      <c r="H482" s="42">
        <v>312</v>
      </c>
    </row>
    <row r="483" spans="1:8" ht="17.25" customHeight="1" x14ac:dyDescent="0.25">
      <c r="A483" s="206"/>
      <c r="B483" s="206" t="s">
        <v>43</v>
      </c>
      <c r="C483" s="272" t="s">
        <v>44</v>
      </c>
      <c r="D483" s="206">
        <v>7.0000000000000007E-2</v>
      </c>
      <c r="E483" s="206">
        <v>0.01</v>
      </c>
      <c r="F483" s="206">
        <v>15.31</v>
      </c>
      <c r="G483" s="206">
        <v>61.62</v>
      </c>
      <c r="H483" s="205">
        <v>294</v>
      </c>
    </row>
    <row r="484" spans="1:8" ht="6.75" hidden="1" customHeight="1" x14ac:dyDescent="0.25">
      <c r="A484" s="206"/>
      <c r="B484" s="206"/>
      <c r="C484" s="272"/>
      <c r="D484" s="206"/>
      <c r="E484" s="206"/>
      <c r="F484" s="206"/>
      <c r="G484" s="206"/>
      <c r="H484" s="205"/>
    </row>
    <row r="485" spans="1:8" ht="33" x14ac:dyDescent="0.25">
      <c r="A485" s="44" t="s">
        <v>45</v>
      </c>
      <c r="B485" s="44"/>
      <c r="C485" s="173">
        <v>352</v>
      </c>
      <c r="D485" s="173">
        <v>9.5399999999999991</v>
      </c>
      <c r="E485" s="173">
        <v>15.33</v>
      </c>
      <c r="F485" s="173">
        <v>95.04</v>
      </c>
      <c r="G485" s="173">
        <v>556.04999999999995</v>
      </c>
      <c r="H485" s="44"/>
    </row>
    <row r="486" spans="1:8" ht="16.5" x14ac:dyDescent="0.25">
      <c r="A486" s="30"/>
    </row>
    <row r="487" spans="1:8" ht="98.25" customHeight="1" x14ac:dyDescent="0.25">
      <c r="A487" s="206" t="s">
        <v>12</v>
      </c>
      <c r="B487" s="206" t="s">
        <v>13</v>
      </c>
      <c r="C487" s="206" t="s">
        <v>14</v>
      </c>
      <c r="D487" s="206" t="s">
        <v>15</v>
      </c>
      <c r="E487" s="206"/>
      <c r="F487" s="206"/>
      <c r="G487" s="206" t="s">
        <v>16</v>
      </c>
      <c r="H487" s="206" t="s">
        <v>17</v>
      </c>
    </row>
    <row r="488" spans="1:8" ht="33" x14ac:dyDescent="0.25">
      <c r="A488" s="206"/>
      <c r="B488" s="206"/>
      <c r="C488" s="206"/>
      <c r="D488" s="167" t="s">
        <v>18</v>
      </c>
      <c r="E488" s="167" t="s">
        <v>19</v>
      </c>
      <c r="F488" s="167" t="s">
        <v>20</v>
      </c>
      <c r="G488" s="206"/>
      <c r="H488" s="206"/>
    </row>
    <row r="489" spans="1:8" ht="16.5" x14ac:dyDescent="0.25">
      <c r="A489" s="203" t="s">
        <v>46</v>
      </c>
      <c r="B489" s="128" t="s">
        <v>150</v>
      </c>
      <c r="C489" s="123" t="s">
        <v>151</v>
      </c>
      <c r="D489" s="123">
        <v>40.43</v>
      </c>
      <c r="E489" s="123">
        <v>13.85</v>
      </c>
      <c r="F489" s="123">
        <v>66.25</v>
      </c>
      <c r="G489" s="123">
        <v>551.35</v>
      </c>
      <c r="H489" s="122">
        <v>153</v>
      </c>
    </row>
    <row r="490" spans="1:8" ht="15" customHeight="1" x14ac:dyDescent="0.25">
      <c r="A490" s="203"/>
      <c r="B490" s="206" t="s">
        <v>24</v>
      </c>
      <c r="C490" s="206" t="s">
        <v>25</v>
      </c>
      <c r="D490" s="206" t="s">
        <v>26</v>
      </c>
      <c r="E490" s="206" t="s">
        <v>26</v>
      </c>
      <c r="F490" s="206">
        <v>14.98</v>
      </c>
      <c r="G490" s="206">
        <v>60</v>
      </c>
      <c r="H490" s="205">
        <v>300</v>
      </c>
    </row>
    <row r="491" spans="1:8" ht="15.75" customHeight="1" x14ac:dyDescent="0.25">
      <c r="A491" s="203"/>
      <c r="B491" s="206"/>
      <c r="C491" s="206"/>
      <c r="D491" s="206"/>
      <c r="E491" s="206"/>
      <c r="F491" s="206"/>
      <c r="G491" s="206"/>
      <c r="H491" s="205"/>
    </row>
    <row r="492" spans="1:8" ht="16.5" x14ac:dyDescent="0.25">
      <c r="A492" s="203"/>
      <c r="B492" s="41" t="s">
        <v>40</v>
      </c>
      <c r="C492" s="41">
        <v>60</v>
      </c>
      <c r="D492" s="41">
        <v>6.36</v>
      </c>
      <c r="E492" s="41">
        <v>0.6</v>
      </c>
      <c r="F492" s="41">
        <v>40.14</v>
      </c>
      <c r="G492" s="41">
        <v>188.16</v>
      </c>
      <c r="H492" s="41"/>
    </row>
    <row r="493" spans="1:8" ht="16.5" x14ac:dyDescent="0.25">
      <c r="A493" s="204"/>
      <c r="B493" s="41" t="s">
        <v>29</v>
      </c>
      <c r="C493" s="41">
        <v>60</v>
      </c>
      <c r="D493" s="45">
        <v>6</v>
      </c>
      <c r="E493" s="45" t="s">
        <v>30</v>
      </c>
      <c r="F493" s="45">
        <v>39.6</v>
      </c>
      <c r="G493" s="41">
        <v>181.24</v>
      </c>
      <c r="H493" s="41"/>
    </row>
    <row r="494" spans="1:8" ht="33" x14ac:dyDescent="0.25">
      <c r="A494" s="44" t="s">
        <v>50</v>
      </c>
      <c r="B494" s="44"/>
      <c r="C494" s="44">
        <f>300+215+C492+C493</f>
        <v>635</v>
      </c>
      <c r="D494" s="44">
        <f>SUM(D489:D493)</f>
        <v>52.79</v>
      </c>
      <c r="E494" s="126">
        <f t="shared" ref="E494:G494" si="30">SUM(E489:E493)</f>
        <v>14.45</v>
      </c>
      <c r="F494" s="126">
        <f t="shared" si="30"/>
        <v>160.97</v>
      </c>
      <c r="G494" s="126">
        <f t="shared" si="30"/>
        <v>980.75</v>
      </c>
      <c r="H494" s="44"/>
    </row>
    <row r="495" spans="1:8" ht="16.5" x14ac:dyDescent="0.25">
      <c r="A495" s="30"/>
    </row>
    <row r="496" spans="1:8" ht="98.25" customHeight="1" x14ac:dyDescent="0.25">
      <c r="A496" s="206" t="s">
        <v>12</v>
      </c>
      <c r="B496" s="206" t="s">
        <v>13</v>
      </c>
      <c r="C496" s="206" t="s">
        <v>14</v>
      </c>
      <c r="D496" s="206" t="s">
        <v>15</v>
      </c>
      <c r="E496" s="206"/>
      <c r="F496" s="206"/>
      <c r="G496" s="206" t="s">
        <v>16</v>
      </c>
      <c r="H496" s="206" t="s">
        <v>17</v>
      </c>
    </row>
    <row r="497" spans="1:8" ht="33" x14ac:dyDescent="0.25">
      <c r="A497" s="206"/>
      <c r="B497" s="206"/>
      <c r="C497" s="206"/>
      <c r="D497" s="167" t="s">
        <v>18</v>
      </c>
      <c r="E497" s="167" t="s">
        <v>19</v>
      </c>
      <c r="F497" s="167" t="s">
        <v>20</v>
      </c>
      <c r="G497" s="206"/>
      <c r="H497" s="206"/>
    </row>
    <row r="498" spans="1:8" ht="33" x14ac:dyDescent="0.25">
      <c r="A498" s="167" t="s">
        <v>51</v>
      </c>
      <c r="B498" s="171" t="s">
        <v>73</v>
      </c>
      <c r="C498" s="65">
        <v>200</v>
      </c>
      <c r="D498" s="65">
        <v>5.59</v>
      </c>
      <c r="E498" s="65">
        <v>6.38</v>
      </c>
      <c r="F498" s="65">
        <v>9.3800000000000008</v>
      </c>
      <c r="G498" s="65">
        <v>117.31</v>
      </c>
      <c r="H498" s="170">
        <v>260</v>
      </c>
    </row>
    <row r="499" spans="1:8" ht="16.5" x14ac:dyDescent="0.25">
      <c r="A499" s="168" t="s">
        <v>54</v>
      </c>
      <c r="B499" s="168"/>
      <c r="C499" s="168">
        <v>200</v>
      </c>
      <c r="D499" s="168">
        <v>5.59</v>
      </c>
      <c r="E499" s="168">
        <v>6.38</v>
      </c>
      <c r="F499" s="168">
        <v>9.3800000000000008</v>
      </c>
      <c r="G499" s="168">
        <v>117.31</v>
      </c>
      <c r="H499" s="168"/>
    </row>
    <row r="500" spans="1:8" ht="16.5" x14ac:dyDescent="0.25">
      <c r="A500" s="30"/>
    </row>
    <row r="501" spans="1:8" ht="16.5" x14ac:dyDescent="0.25">
      <c r="A501" s="67"/>
      <c r="B501" s="88"/>
      <c r="C501" s="88"/>
      <c r="D501" s="88"/>
      <c r="E501" s="88"/>
      <c r="F501" s="88"/>
      <c r="G501" s="88"/>
      <c r="H501" s="88"/>
    </row>
    <row r="502" spans="1:8" ht="16.5" x14ac:dyDescent="0.25">
      <c r="A502" s="89"/>
      <c r="B502" s="88"/>
      <c r="C502" s="88"/>
      <c r="D502" s="88"/>
      <c r="E502" s="88"/>
      <c r="F502" s="88"/>
      <c r="G502" s="88"/>
      <c r="H502" s="88"/>
    </row>
    <row r="503" spans="1:8" x14ac:dyDescent="0.25">
      <c r="A503" s="88"/>
      <c r="B503" s="88"/>
      <c r="C503" s="88"/>
      <c r="D503" s="88"/>
      <c r="E503" s="88"/>
      <c r="F503" s="88"/>
      <c r="G503" s="88"/>
      <c r="H503" s="88"/>
    </row>
    <row r="504" spans="1:8" x14ac:dyDescent="0.25">
      <c r="A504" s="88"/>
      <c r="B504" s="88"/>
      <c r="C504" s="88"/>
      <c r="D504" s="88"/>
      <c r="E504" s="88"/>
      <c r="F504" s="88"/>
      <c r="G504" s="88"/>
      <c r="H504" s="88"/>
    </row>
    <row r="505" spans="1:8" x14ac:dyDescent="0.25">
      <c r="A505" s="88"/>
      <c r="B505" s="88"/>
      <c r="C505" s="88"/>
      <c r="D505" s="88"/>
      <c r="E505" s="88"/>
      <c r="F505" s="88"/>
      <c r="G505" s="88"/>
      <c r="H505" s="88"/>
    </row>
    <row r="506" spans="1:8" x14ac:dyDescent="0.25">
      <c r="A506" s="88"/>
      <c r="B506" s="88"/>
      <c r="C506" s="88"/>
      <c r="D506" s="88"/>
      <c r="E506" s="88"/>
      <c r="F506" s="88"/>
      <c r="G506" s="88"/>
      <c r="H506" s="88"/>
    </row>
    <row r="507" spans="1:8" x14ac:dyDescent="0.25">
      <c r="A507" s="88"/>
      <c r="B507" s="88"/>
      <c r="C507" s="88"/>
      <c r="D507" s="88"/>
      <c r="E507" s="88"/>
      <c r="F507" s="88"/>
      <c r="G507" s="88"/>
      <c r="H507" s="88"/>
    </row>
    <row r="508" spans="1:8" x14ac:dyDescent="0.25">
      <c r="A508" s="88"/>
      <c r="B508" s="88"/>
      <c r="C508" s="88"/>
      <c r="D508" s="88"/>
      <c r="E508" s="88"/>
      <c r="F508" s="88"/>
      <c r="G508" s="88"/>
      <c r="H508" s="88"/>
    </row>
    <row r="509" spans="1:8" x14ac:dyDescent="0.25">
      <c r="A509" s="88"/>
      <c r="B509" s="88"/>
      <c r="C509" s="88"/>
      <c r="D509" s="88"/>
      <c r="E509" s="88"/>
      <c r="F509" s="88"/>
      <c r="G509" s="88"/>
      <c r="H509" s="88"/>
    </row>
    <row r="510" spans="1:8" x14ac:dyDescent="0.25">
      <c r="A510" s="88"/>
      <c r="B510" s="88"/>
      <c r="C510" s="88"/>
      <c r="D510" s="88"/>
      <c r="E510" s="88"/>
      <c r="F510" s="88"/>
      <c r="G510" s="88"/>
      <c r="H510" s="88"/>
    </row>
    <row r="511" spans="1:8" x14ac:dyDescent="0.25">
      <c r="A511" s="88"/>
      <c r="B511" s="88"/>
      <c r="C511" s="88"/>
      <c r="D511" s="88"/>
      <c r="E511" s="88"/>
      <c r="F511" s="88"/>
      <c r="G511" s="88"/>
      <c r="H511" s="88"/>
    </row>
    <row r="512" spans="1:8" x14ac:dyDescent="0.25">
      <c r="A512" s="88"/>
      <c r="B512" s="88"/>
      <c r="C512" s="88"/>
      <c r="D512" s="88"/>
      <c r="E512" s="88"/>
      <c r="F512" s="88"/>
      <c r="G512" s="88"/>
      <c r="H512" s="88"/>
    </row>
    <row r="513" spans="1:8" x14ac:dyDescent="0.25">
      <c r="A513" s="88"/>
      <c r="B513" s="88"/>
      <c r="C513" s="88"/>
      <c r="D513" s="88"/>
      <c r="E513" s="88"/>
      <c r="F513" s="88"/>
      <c r="G513" s="88"/>
      <c r="H513" s="88"/>
    </row>
    <row r="514" spans="1:8" x14ac:dyDescent="0.25">
      <c r="A514" s="88"/>
      <c r="B514" s="88"/>
      <c r="C514" s="88"/>
      <c r="D514" s="88"/>
      <c r="E514" s="88"/>
      <c r="F514" s="88"/>
      <c r="G514" s="88"/>
      <c r="H514" s="88"/>
    </row>
    <row r="515" spans="1:8" x14ac:dyDescent="0.25">
      <c r="A515" s="88"/>
      <c r="B515" s="88"/>
      <c r="C515" s="88"/>
      <c r="D515" s="88"/>
      <c r="E515" s="88"/>
      <c r="F515" s="88"/>
      <c r="G515" s="88"/>
      <c r="H515" s="88"/>
    </row>
    <row r="516" spans="1:8" x14ac:dyDescent="0.25">
      <c r="A516" s="88"/>
      <c r="B516" s="88"/>
      <c r="C516" s="88"/>
      <c r="D516" s="88"/>
      <c r="E516" s="88"/>
      <c r="F516" s="88"/>
      <c r="G516" s="88"/>
      <c r="H516" s="88"/>
    </row>
    <row r="517" spans="1:8" x14ac:dyDescent="0.25">
      <c r="A517" s="88"/>
      <c r="B517" s="88"/>
      <c r="C517" s="88"/>
      <c r="D517" s="88"/>
      <c r="E517" s="88"/>
      <c r="F517" s="88"/>
      <c r="G517" s="88"/>
      <c r="H517" s="88"/>
    </row>
    <row r="518" spans="1:8" x14ac:dyDescent="0.25">
      <c r="A518" s="88"/>
      <c r="B518" s="88"/>
      <c r="C518" s="88"/>
      <c r="D518" s="88"/>
      <c r="E518" s="88"/>
      <c r="F518" s="88"/>
      <c r="G518" s="88"/>
      <c r="H518" s="88"/>
    </row>
    <row r="519" spans="1:8" x14ac:dyDescent="0.25">
      <c r="A519" s="88"/>
      <c r="B519" s="88"/>
      <c r="C519" s="88"/>
      <c r="D519" s="88"/>
      <c r="E519" s="88"/>
      <c r="F519" s="88"/>
      <c r="G519" s="88"/>
      <c r="H519" s="88"/>
    </row>
    <row r="520" spans="1:8" x14ac:dyDescent="0.25">
      <c r="A520" s="88"/>
      <c r="B520" s="88"/>
      <c r="C520" s="88"/>
      <c r="D520" s="88"/>
      <c r="E520" s="88"/>
      <c r="F520" s="88"/>
      <c r="G520" s="88"/>
      <c r="H520" s="88"/>
    </row>
    <row r="521" spans="1:8" x14ac:dyDescent="0.25">
      <c r="A521" s="88"/>
      <c r="B521" s="88"/>
      <c r="C521" s="88"/>
      <c r="D521" s="88"/>
      <c r="E521" s="88"/>
      <c r="F521" s="88"/>
      <c r="G521" s="88"/>
      <c r="H521" s="88"/>
    </row>
    <row r="522" spans="1:8" x14ac:dyDescent="0.25">
      <c r="A522" s="88"/>
      <c r="B522" s="88"/>
      <c r="C522" s="88"/>
      <c r="D522" s="88"/>
      <c r="E522" s="88"/>
      <c r="F522" s="88"/>
      <c r="G522" s="88"/>
      <c r="H522" s="88"/>
    </row>
    <row r="523" spans="1:8" x14ac:dyDescent="0.25">
      <c r="A523" s="88"/>
      <c r="B523" s="88"/>
      <c r="C523" s="88"/>
      <c r="D523" s="88"/>
      <c r="E523" s="88"/>
      <c r="F523" s="88"/>
      <c r="G523" s="88"/>
      <c r="H523" s="88"/>
    </row>
    <row r="524" spans="1:8" x14ac:dyDescent="0.25">
      <c r="A524" s="88"/>
      <c r="B524" s="88"/>
      <c r="C524" s="88"/>
      <c r="D524" s="88"/>
      <c r="E524" s="88"/>
      <c r="F524" s="88"/>
      <c r="G524" s="88"/>
      <c r="H524" s="88"/>
    </row>
    <row r="525" spans="1:8" x14ac:dyDescent="0.25">
      <c r="A525" s="88"/>
      <c r="B525" s="88"/>
      <c r="C525" s="88"/>
      <c r="D525" s="88"/>
      <c r="E525" s="88"/>
      <c r="F525" s="88"/>
      <c r="G525" s="88"/>
      <c r="H525" s="88"/>
    </row>
    <row r="526" spans="1:8" x14ac:dyDescent="0.25">
      <c r="A526" s="88"/>
      <c r="B526" s="88"/>
      <c r="C526" s="88"/>
      <c r="D526" s="88"/>
      <c r="E526" s="88"/>
      <c r="F526" s="88"/>
      <c r="G526" s="88"/>
      <c r="H526" s="88"/>
    </row>
    <row r="527" spans="1:8" x14ac:dyDescent="0.25">
      <c r="A527" s="88"/>
      <c r="B527" s="88"/>
      <c r="C527" s="88"/>
      <c r="D527" s="88"/>
      <c r="E527" s="88"/>
      <c r="F527" s="88"/>
      <c r="G527" s="88"/>
      <c r="H527" s="88"/>
    </row>
    <row r="528" spans="1:8" x14ac:dyDescent="0.25">
      <c r="A528" s="88"/>
      <c r="B528" s="88"/>
      <c r="C528" s="88"/>
      <c r="D528" s="88"/>
      <c r="E528" s="88"/>
      <c r="F528" s="88"/>
      <c r="G528" s="88"/>
      <c r="H528" s="88"/>
    </row>
    <row r="529" spans="1:8" x14ac:dyDescent="0.25">
      <c r="A529" s="88"/>
      <c r="B529" s="88"/>
      <c r="C529" s="88"/>
      <c r="D529" s="88"/>
      <c r="E529" s="88"/>
      <c r="F529" s="88"/>
      <c r="G529" s="88"/>
      <c r="H529" s="88"/>
    </row>
    <row r="530" spans="1:8" x14ac:dyDescent="0.25">
      <c r="A530" s="88"/>
      <c r="B530" s="88"/>
      <c r="C530" s="88"/>
      <c r="D530" s="88"/>
      <c r="E530" s="88"/>
      <c r="F530" s="88"/>
      <c r="G530" s="88"/>
      <c r="H530" s="88"/>
    </row>
    <row r="531" spans="1:8" x14ac:dyDescent="0.25">
      <c r="A531" s="88"/>
      <c r="B531" s="88"/>
      <c r="C531" s="88"/>
      <c r="D531" s="88"/>
      <c r="E531" s="88"/>
      <c r="F531" s="88"/>
      <c r="G531" s="88"/>
      <c r="H531" s="88"/>
    </row>
    <row r="532" spans="1:8" x14ac:dyDescent="0.25">
      <c r="A532" s="88"/>
      <c r="B532" s="88"/>
      <c r="C532" s="88"/>
      <c r="D532" s="88"/>
      <c r="E532" s="88"/>
      <c r="F532" s="88"/>
      <c r="G532" s="88"/>
      <c r="H532" s="88"/>
    </row>
    <row r="533" spans="1:8" x14ac:dyDescent="0.25">
      <c r="A533" s="88"/>
      <c r="B533" s="88"/>
      <c r="C533" s="88"/>
      <c r="D533" s="88"/>
      <c r="E533" s="88"/>
      <c r="F533" s="88"/>
      <c r="G533" s="88"/>
      <c r="H533" s="88"/>
    </row>
    <row r="534" spans="1:8" x14ac:dyDescent="0.25">
      <c r="A534" s="88"/>
      <c r="B534" s="88"/>
      <c r="C534" s="88"/>
      <c r="D534" s="88"/>
      <c r="E534" s="88"/>
      <c r="F534" s="88"/>
      <c r="G534" s="88"/>
      <c r="H534" s="88"/>
    </row>
    <row r="535" spans="1:8" x14ac:dyDescent="0.25">
      <c r="A535" s="88"/>
      <c r="B535" s="88"/>
      <c r="C535" s="88"/>
      <c r="D535" s="88"/>
      <c r="E535" s="88"/>
      <c r="F535" s="88"/>
      <c r="G535" s="88"/>
      <c r="H535" s="88"/>
    </row>
    <row r="536" spans="1:8" x14ac:dyDescent="0.25">
      <c r="A536" s="88"/>
      <c r="B536" s="88"/>
      <c r="C536" s="88"/>
      <c r="D536" s="88"/>
      <c r="E536" s="88"/>
      <c r="F536" s="88"/>
      <c r="G536" s="88"/>
      <c r="H536" s="88"/>
    </row>
    <row r="537" spans="1:8" x14ac:dyDescent="0.25">
      <c r="A537" s="88"/>
      <c r="B537" s="88"/>
      <c r="C537" s="88"/>
      <c r="D537" s="88"/>
      <c r="E537" s="88"/>
      <c r="F537" s="88"/>
      <c r="G537" s="88"/>
      <c r="H537" s="88"/>
    </row>
    <row r="538" spans="1:8" x14ac:dyDescent="0.25">
      <c r="A538" s="88"/>
      <c r="B538" s="88"/>
      <c r="C538" s="88"/>
      <c r="D538" s="88"/>
      <c r="E538" s="88"/>
      <c r="F538" s="88"/>
      <c r="G538" s="88"/>
      <c r="H538" s="88"/>
    </row>
    <row r="539" spans="1:8" x14ac:dyDescent="0.25">
      <c r="A539" s="88"/>
      <c r="B539" s="88"/>
      <c r="C539" s="88"/>
      <c r="D539" s="88"/>
      <c r="E539" s="88"/>
      <c r="F539" s="88"/>
      <c r="G539" s="88"/>
      <c r="H539" s="88"/>
    </row>
    <row r="540" spans="1:8" x14ac:dyDescent="0.25">
      <c r="A540" s="88"/>
      <c r="B540" s="88"/>
      <c r="C540" s="88"/>
      <c r="D540" s="88"/>
      <c r="E540" s="88"/>
      <c r="F540" s="88"/>
      <c r="G540" s="88"/>
      <c r="H540" s="88"/>
    </row>
    <row r="541" spans="1:8" x14ac:dyDescent="0.25">
      <c r="A541" s="88"/>
      <c r="B541" s="88"/>
      <c r="C541" s="88"/>
      <c r="D541" s="88"/>
      <c r="E541" s="88"/>
      <c r="F541" s="88"/>
      <c r="G541" s="88"/>
      <c r="H541" s="88"/>
    </row>
    <row r="542" spans="1:8" x14ac:dyDescent="0.25">
      <c r="A542" s="88"/>
      <c r="B542" s="88"/>
      <c r="C542" s="88"/>
      <c r="D542" s="88"/>
      <c r="E542" s="88"/>
      <c r="F542" s="88"/>
      <c r="G542" s="88"/>
      <c r="H542" s="88"/>
    </row>
    <row r="543" spans="1:8" x14ac:dyDescent="0.25">
      <c r="A543" s="88"/>
      <c r="B543" s="88"/>
      <c r="C543" s="88"/>
      <c r="D543" s="88"/>
      <c r="E543" s="88"/>
      <c r="F543" s="88"/>
      <c r="G543" s="88"/>
      <c r="H543" s="88"/>
    </row>
    <row r="544" spans="1:8" x14ac:dyDescent="0.25">
      <c r="A544" s="88"/>
      <c r="B544" s="88"/>
      <c r="C544" s="88"/>
      <c r="D544" s="88"/>
      <c r="E544" s="88"/>
      <c r="F544" s="88"/>
      <c r="G544" s="88"/>
      <c r="H544" s="88"/>
    </row>
    <row r="545" spans="1:8" x14ac:dyDescent="0.25">
      <c r="A545" s="88"/>
      <c r="B545" s="88"/>
      <c r="C545" s="88"/>
      <c r="D545" s="88"/>
      <c r="E545" s="88"/>
      <c r="F545" s="88"/>
      <c r="G545" s="88"/>
      <c r="H545" s="88"/>
    </row>
    <row r="546" spans="1:8" x14ac:dyDescent="0.25">
      <c r="A546" s="88"/>
      <c r="B546" s="88"/>
      <c r="C546" s="88"/>
      <c r="D546" s="88"/>
      <c r="E546" s="88"/>
      <c r="F546" s="88"/>
      <c r="G546" s="88"/>
      <c r="H546" s="88"/>
    </row>
    <row r="547" spans="1:8" x14ac:dyDescent="0.25">
      <c r="A547" s="88"/>
      <c r="B547" s="88"/>
      <c r="C547" s="88"/>
      <c r="D547" s="88"/>
      <c r="E547" s="88"/>
      <c r="F547" s="88"/>
      <c r="G547" s="88"/>
      <c r="H547" s="88"/>
    </row>
    <row r="548" spans="1:8" x14ac:dyDescent="0.25">
      <c r="A548" s="88"/>
      <c r="B548" s="88"/>
      <c r="C548" s="88"/>
      <c r="D548" s="88"/>
      <c r="E548" s="88"/>
      <c r="F548" s="88"/>
      <c r="G548" s="88"/>
      <c r="H548" s="88"/>
    </row>
    <row r="549" spans="1:8" x14ac:dyDescent="0.25">
      <c r="A549" s="88"/>
      <c r="B549" s="88"/>
      <c r="C549" s="88"/>
      <c r="D549" s="88"/>
      <c r="E549" s="88"/>
      <c r="F549" s="88"/>
      <c r="G549" s="88"/>
      <c r="H549" s="88"/>
    </row>
    <row r="550" spans="1:8" x14ac:dyDescent="0.25">
      <c r="A550" s="88"/>
      <c r="B550" s="88"/>
      <c r="C550" s="88"/>
      <c r="D550" s="88"/>
      <c r="E550" s="88"/>
      <c r="F550" s="88"/>
      <c r="G550" s="88"/>
      <c r="H550" s="88"/>
    </row>
    <row r="551" spans="1:8" x14ac:dyDescent="0.25">
      <c r="A551" s="88"/>
      <c r="B551" s="88"/>
      <c r="C551" s="88"/>
      <c r="D551" s="88"/>
      <c r="E551" s="88"/>
      <c r="F551" s="88"/>
      <c r="G551" s="88"/>
      <c r="H551" s="88"/>
    </row>
    <row r="552" spans="1:8" x14ac:dyDescent="0.25">
      <c r="A552" s="88"/>
      <c r="B552" s="88"/>
      <c r="C552" s="88"/>
      <c r="D552" s="88"/>
      <c r="E552" s="88"/>
      <c r="F552" s="88"/>
      <c r="G552" s="88"/>
      <c r="H552" s="88"/>
    </row>
    <row r="553" spans="1:8" x14ac:dyDescent="0.25">
      <c r="A553" s="88"/>
      <c r="B553" s="88"/>
      <c r="C553" s="88"/>
      <c r="D553" s="88"/>
      <c r="E553" s="88"/>
      <c r="F553" s="88"/>
      <c r="G553" s="88"/>
      <c r="H553" s="88"/>
    </row>
    <row r="554" spans="1:8" x14ac:dyDescent="0.25">
      <c r="A554" s="88"/>
      <c r="B554" s="88"/>
      <c r="C554" s="88"/>
      <c r="D554" s="88"/>
      <c r="E554" s="88"/>
      <c r="F554" s="88"/>
      <c r="G554" s="88"/>
      <c r="H554" s="88"/>
    </row>
    <row r="555" spans="1:8" x14ac:dyDescent="0.25">
      <c r="A555" s="88"/>
      <c r="B555" s="88"/>
      <c r="C555" s="88"/>
      <c r="D555" s="88"/>
      <c r="E555" s="88"/>
      <c r="F555" s="88"/>
      <c r="G555" s="88"/>
      <c r="H555" s="88"/>
    </row>
    <row r="556" spans="1:8" x14ac:dyDescent="0.25">
      <c r="A556" s="88"/>
      <c r="B556" s="88"/>
      <c r="C556" s="88"/>
      <c r="D556" s="88"/>
      <c r="E556" s="88"/>
      <c r="F556" s="88"/>
      <c r="G556" s="88"/>
      <c r="H556" s="88"/>
    </row>
    <row r="557" spans="1:8" x14ac:dyDescent="0.25">
      <c r="A557" s="88"/>
      <c r="B557" s="88"/>
      <c r="C557" s="88"/>
      <c r="D557" s="88"/>
      <c r="E557" s="88"/>
      <c r="F557" s="88"/>
      <c r="G557" s="88"/>
      <c r="H557" s="88"/>
    </row>
    <row r="558" spans="1:8" x14ac:dyDescent="0.25">
      <c r="A558" s="88"/>
      <c r="B558" s="88"/>
      <c r="C558" s="88"/>
      <c r="D558" s="88"/>
      <c r="E558" s="88"/>
      <c r="F558" s="88"/>
      <c r="G558" s="88"/>
      <c r="H558" s="88"/>
    </row>
    <row r="559" spans="1:8" x14ac:dyDescent="0.25">
      <c r="A559" s="88"/>
      <c r="B559" s="88"/>
      <c r="C559" s="88"/>
      <c r="D559" s="88"/>
      <c r="E559" s="88"/>
      <c r="F559" s="88"/>
      <c r="G559" s="88"/>
      <c r="H559" s="88"/>
    </row>
    <row r="560" spans="1:8" x14ac:dyDescent="0.25">
      <c r="A560" s="88"/>
      <c r="B560" s="88"/>
      <c r="C560" s="88"/>
      <c r="D560" s="88"/>
      <c r="E560" s="88"/>
      <c r="F560" s="88"/>
      <c r="G560" s="88"/>
      <c r="H560" s="88"/>
    </row>
    <row r="561" spans="1:8" x14ac:dyDescent="0.25">
      <c r="A561" s="88"/>
      <c r="B561" s="88"/>
      <c r="C561" s="88"/>
      <c r="D561" s="88"/>
      <c r="E561" s="88"/>
      <c r="F561" s="88"/>
      <c r="G561" s="88"/>
      <c r="H561" s="88"/>
    </row>
    <row r="562" spans="1:8" x14ac:dyDescent="0.25">
      <c r="A562" s="88"/>
      <c r="B562" s="88"/>
      <c r="C562" s="88"/>
      <c r="D562" s="88"/>
      <c r="E562" s="88"/>
      <c r="F562" s="88"/>
      <c r="G562" s="88"/>
      <c r="H562" s="88"/>
    </row>
    <row r="563" spans="1:8" x14ac:dyDescent="0.25">
      <c r="A563" s="88"/>
      <c r="B563" s="88"/>
      <c r="C563" s="88"/>
      <c r="D563" s="88"/>
      <c r="E563" s="88"/>
      <c r="F563" s="88"/>
      <c r="G563" s="88"/>
      <c r="H563" s="88"/>
    </row>
    <row r="564" spans="1:8" x14ac:dyDescent="0.25">
      <c r="A564" s="88"/>
      <c r="B564" s="88"/>
      <c r="C564" s="88"/>
      <c r="D564" s="88"/>
      <c r="E564" s="88"/>
      <c r="F564" s="88"/>
      <c r="G564" s="88"/>
      <c r="H564" s="88"/>
    </row>
    <row r="565" spans="1:8" x14ac:dyDescent="0.25">
      <c r="A565" s="88"/>
      <c r="B565" s="88"/>
      <c r="C565" s="88"/>
      <c r="D565" s="88"/>
      <c r="E565" s="88"/>
      <c r="F565" s="88"/>
      <c r="G565" s="88"/>
      <c r="H565" s="88"/>
    </row>
    <row r="566" spans="1:8" x14ac:dyDescent="0.25">
      <c r="A566" s="88"/>
      <c r="B566" s="88"/>
      <c r="C566" s="88"/>
      <c r="D566" s="88"/>
      <c r="E566" s="88"/>
      <c r="F566" s="88"/>
      <c r="G566" s="88"/>
      <c r="H566" s="88"/>
    </row>
    <row r="567" spans="1:8" x14ac:dyDescent="0.25">
      <c r="A567" s="88"/>
      <c r="B567" s="88"/>
      <c r="C567" s="88"/>
      <c r="D567" s="88"/>
      <c r="E567" s="88"/>
      <c r="F567" s="88"/>
      <c r="G567" s="88"/>
      <c r="H567" s="88"/>
    </row>
    <row r="568" spans="1:8" x14ac:dyDescent="0.25">
      <c r="A568" s="88"/>
      <c r="B568" s="88"/>
      <c r="C568" s="88"/>
      <c r="D568" s="88"/>
      <c r="E568" s="88"/>
      <c r="F568" s="88"/>
      <c r="G568" s="88"/>
      <c r="H568" s="88"/>
    </row>
    <row r="569" spans="1:8" x14ac:dyDescent="0.25">
      <c r="A569" s="88"/>
      <c r="B569" s="88"/>
      <c r="C569" s="88"/>
      <c r="D569" s="88"/>
      <c r="E569" s="88"/>
      <c r="F569" s="88"/>
      <c r="G569" s="88"/>
      <c r="H569" s="88"/>
    </row>
    <row r="570" spans="1:8" x14ac:dyDescent="0.25">
      <c r="A570" s="88"/>
      <c r="B570" s="88"/>
      <c r="C570" s="88"/>
      <c r="D570" s="88"/>
      <c r="E570" s="88"/>
      <c r="F570" s="88"/>
      <c r="G570" s="88"/>
      <c r="H570" s="88"/>
    </row>
    <row r="571" spans="1:8" x14ac:dyDescent="0.25">
      <c r="A571" s="88"/>
      <c r="B571" s="88"/>
      <c r="C571" s="88"/>
      <c r="D571" s="88"/>
      <c r="E571" s="88"/>
      <c r="F571" s="88"/>
      <c r="G571" s="88"/>
      <c r="H571" s="88"/>
    </row>
    <row r="572" spans="1:8" x14ac:dyDescent="0.25">
      <c r="A572" s="88"/>
      <c r="B572" s="88"/>
      <c r="C572" s="88"/>
      <c r="D572" s="88"/>
      <c r="E572" s="88"/>
      <c r="F572" s="88"/>
      <c r="G572" s="88"/>
      <c r="H572" s="88"/>
    </row>
    <row r="573" spans="1:8" x14ac:dyDescent="0.25">
      <c r="A573" s="88"/>
      <c r="B573" s="88"/>
      <c r="C573" s="88"/>
      <c r="D573" s="88"/>
      <c r="E573" s="88"/>
      <c r="F573" s="88"/>
      <c r="G573" s="88"/>
      <c r="H573" s="88"/>
    </row>
    <row r="574" spans="1:8" x14ac:dyDescent="0.25">
      <c r="A574" s="88"/>
      <c r="B574" s="88"/>
      <c r="C574" s="88"/>
      <c r="D574" s="88"/>
      <c r="E574" s="88"/>
      <c r="F574" s="88"/>
      <c r="G574" s="88"/>
      <c r="H574" s="88"/>
    </row>
    <row r="575" spans="1:8" x14ac:dyDescent="0.25">
      <c r="A575" s="88"/>
      <c r="B575" s="88"/>
      <c r="C575" s="88"/>
      <c r="D575" s="88"/>
      <c r="E575" s="88"/>
      <c r="F575" s="88"/>
      <c r="G575" s="88"/>
      <c r="H575" s="88"/>
    </row>
    <row r="576" spans="1:8" x14ac:dyDescent="0.25">
      <c r="A576" s="88"/>
      <c r="B576" s="88"/>
      <c r="C576" s="88"/>
      <c r="D576" s="88"/>
      <c r="E576" s="88"/>
      <c r="F576" s="88"/>
      <c r="G576" s="88"/>
      <c r="H576" s="88"/>
    </row>
    <row r="577" spans="1:8" x14ac:dyDescent="0.25">
      <c r="A577" s="88"/>
      <c r="B577" s="88"/>
      <c r="C577" s="88"/>
      <c r="D577" s="88"/>
      <c r="E577" s="88"/>
      <c r="F577" s="88"/>
      <c r="G577" s="88"/>
      <c r="H577" s="88"/>
    </row>
    <row r="578" spans="1:8" x14ac:dyDescent="0.25">
      <c r="A578" s="88"/>
      <c r="B578" s="88"/>
      <c r="C578" s="88"/>
      <c r="D578" s="88"/>
      <c r="E578" s="88"/>
      <c r="F578" s="88"/>
      <c r="G578" s="88"/>
      <c r="H578" s="88"/>
    </row>
    <row r="579" spans="1:8" x14ac:dyDescent="0.25">
      <c r="A579" s="88"/>
      <c r="B579" s="88"/>
      <c r="C579" s="88"/>
      <c r="D579" s="88"/>
      <c r="E579" s="88"/>
      <c r="F579" s="88"/>
      <c r="G579" s="88"/>
      <c r="H579" s="88"/>
    </row>
    <row r="580" spans="1:8" x14ac:dyDescent="0.25">
      <c r="A580" s="88"/>
      <c r="B580" s="88"/>
      <c r="C580" s="88"/>
      <c r="D580" s="88"/>
      <c r="E580" s="88"/>
      <c r="F580" s="88"/>
      <c r="G580" s="88"/>
      <c r="H580" s="88"/>
    </row>
    <row r="581" spans="1:8" x14ac:dyDescent="0.25">
      <c r="A581" s="88"/>
      <c r="B581" s="88"/>
      <c r="C581" s="88"/>
      <c r="D581" s="88"/>
      <c r="E581" s="88"/>
      <c r="F581" s="88"/>
      <c r="G581" s="88"/>
      <c r="H581" s="88"/>
    </row>
    <row r="582" spans="1:8" x14ac:dyDescent="0.25">
      <c r="A582" s="88"/>
      <c r="B582" s="88"/>
      <c r="C582" s="88"/>
      <c r="D582" s="88"/>
      <c r="E582" s="88"/>
      <c r="F582" s="88"/>
      <c r="G582" s="88"/>
      <c r="H582" s="88"/>
    </row>
    <row r="583" spans="1:8" x14ac:dyDescent="0.25">
      <c r="A583" s="88"/>
      <c r="B583" s="88"/>
      <c r="C583" s="88"/>
      <c r="D583" s="88"/>
      <c r="E583" s="88"/>
      <c r="F583" s="88"/>
      <c r="G583" s="88"/>
      <c r="H583" s="88"/>
    </row>
    <row r="584" spans="1:8" x14ac:dyDescent="0.25">
      <c r="A584" s="88"/>
      <c r="B584" s="88"/>
      <c r="C584" s="88"/>
      <c r="D584" s="88"/>
      <c r="E584" s="88"/>
      <c r="F584" s="88"/>
      <c r="G584" s="88"/>
      <c r="H584" s="88"/>
    </row>
    <row r="585" spans="1:8" x14ac:dyDescent="0.25">
      <c r="A585" s="88"/>
      <c r="B585" s="88"/>
      <c r="C585" s="88"/>
      <c r="D585" s="88"/>
      <c r="E585" s="88"/>
      <c r="F585" s="88"/>
      <c r="G585" s="88"/>
      <c r="H585" s="88"/>
    </row>
    <row r="586" spans="1:8" x14ac:dyDescent="0.25">
      <c r="A586" s="88"/>
      <c r="B586" s="88"/>
      <c r="C586" s="88"/>
      <c r="D586" s="88"/>
      <c r="E586" s="88"/>
      <c r="F586" s="88"/>
      <c r="G586" s="88"/>
      <c r="H586" s="88"/>
    </row>
    <row r="587" spans="1:8" x14ac:dyDescent="0.25">
      <c r="A587" s="88"/>
      <c r="B587" s="88"/>
      <c r="C587" s="88"/>
      <c r="D587" s="88"/>
      <c r="E587" s="88"/>
      <c r="F587" s="88"/>
      <c r="G587" s="88"/>
      <c r="H587" s="88"/>
    </row>
    <row r="588" spans="1:8" x14ac:dyDescent="0.25">
      <c r="A588" s="88"/>
      <c r="B588" s="88"/>
      <c r="C588" s="88"/>
      <c r="D588" s="88"/>
      <c r="E588" s="88"/>
      <c r="F588" s="88"/>
      <c r="G588" s="88"/>
      <c r="H588" s="88"/>
    </row>
    <row r="589" spans="1:8" x14ac:dyDescent="0.25">
      <c r="A589" s="88"/>
      <c r="B589" s="88"/>
      <c r="C589" s="88"/>
      <c r="D589" s="88"/>
      <c r="E589" s="88"/>
      <c r="F589" s="88"/>
      <c r="G589" s="88"/>
      <c r="H589" s="88"/>
    </row>
    <row r="590" spans="1:8" x14ac:dyDescent="0.25">
      <c r="A590" s="88"/>
      <c r="B590" s="88"/>
      <c r="C590" s="88"/>
      <c r="D590" s="88"/>
      <c r="E590" s="88"/>
      <c r="F590" s="88"/>
      <c r="G590" s="88"/>
      <c r="H590" s="88"/>
    </row>
    <row r="591" spans="1:8" x14ac:dyDescent="0.25">
      <c r="A591" s="88"/>
      <c r="B591" s="88"/>
      <c r="C591" s="88"/>
      <c r="D591" s="88"/>
      <c r="E591" s="88"/>
      <c r="F591" s="88"/>
      <c r="G591" s="88"/>
      <c r="H591" s="88"/>
    </row>
    <row r="592" spans="1:8" x14ac:dyDescent="0.25">
      <c r="A592" s="88"/>
      <c r="B592" s="88"/>
      <c r="C592" s="88"/>
      <c r="D592" s="88"/>
      <c r="E592" s="88"/>
      <c r="F592" s="88"/>
      <c r="G592" s="88"/>
      <c r="H592" s="88"/>
    </row>
    <row r="593" spans="1:8" x14ac:dyDescent="0.25">
      <c r="A593" s="88"/>
      <c r="B593" s="88"/>
      <c r="C593" s="88"/>
      <c r="D593" s="88"/>
      <c r="E593" s="88"/>
      <c r="F593" s="88"/>
      <c r="G593" s="88"/>
      <c r="H593" s="88"/>
    </row>
    <row r="594" spans="1:8" x14ac:dyDescent="0.25">
      <c r="A594" s="88"/>
      <c r="B594" s="88"/>
      <c r="C594" s="88"/>
      <c r="D594" s="88"/>
      <c r="E594" s="88"/>
      <c r="F594" s="88"/>
      <c r="G594" s="88"/>
      <c r="H594" s="88"/>
    </row>
    <row r="595" spans="1:8" x14ac:dyDescent="0.25">
      <c r="A595" s="88"/>
      <c r="B595" s="88"/>
      <c r="C595" s="88"/>
      <c r="D595" s="88"/>
      <c r="E595" s="88"/>
      <c r="F595" s="88"/>
      <c r="G595" s="88"/>
      <c r="H595" s="88"/>
    </row>
    <row r="596" spans="1:8" x14ac:dyDescent="0.25">
      <c r="A596" s="88"/>
      <c r="B596" s="88"/>
      <c r="C596" s="88"/>
      <c r="D596" s="88"/>
      <c r="E596" s="88"/>
      <c r="F596" s="88"/>
      <c r="G596" s="88"/>
      <c r="H596" s="88"/>
    </row>
    <row r="597" spans="1:8" x14ac:dyDescent="0.25">
      <c r="A597" s="88"/>
      <c r="B597" s="88"/>
      <c r="C597" s="88"/>
      <c r="D597" s="88"/>
      <c r="E597" s="88"/>
      <c r="F597" s="88"/>
      <c r="G597" s="88"/>
      <c r="H597" s="88"/>
    </row>
    <row r="598" spans="1:8" x14ac:dyDescent="0.25">
      <c r="A598" s="88"/>
      <c r="B598" s="88"/>
      <c r="C598" s="88"/>
      <c r="D598" s="88"/>
      <c r="E598" s="88"/>
      <c r="F598" s="88"/>
      <c r="G598" s="88"/>
      <c r="H598" s="88"/>
    </row>
    <row r="599" spans="1:8" x14ac:dyDescent="0.25">
      <c r="A599" s="88"/>
      <c r="B599" s="88"/>
      <c r="C599" s="88"/>
      <c r="D599" s="88"/>
      <c r="E599" s="88"/>
      <c r="F599" s="88"/>
      <c r="G599" s="88"/>
      <c r="H599" s="88"/>
    </row>
    <row r="600" spans="1:8" x14ac:dyDescent="0.25">
      <c r="A600" s="88"/>
      <c r="B600" s="88"/>
      <c r="C600" s="88"/>
      <c r="D600" s="88"/>
      <c r="E600" s="88"/>
      <c r="F600" s="88"/>
      <c r="G600" s="88"/>
      <c r="H600" s="88"/>
    </row>
    <row r="601" spans="1:8" x14ac:dyDescent="0.25">
      <c r="A601" s="88"/>
      <c r="B601" s="88"/>
      <c r="C601" s="88"/>
      <c r="D601" s="88"/>
      <c r="E601" s="88"/>
      <c r="F601" s="88"/>
      <c r="G601" s="88"/>
      <c r="H601" s="88"/>
    </row>
    <row r="602" spans="1:8" x14ac:dyDescent="0.25">
      <c r="A602" s="88"/>
      <c r="B602" s="88"/>
      <c r="C602" s="88"/>
      <c r="D602" s="88"/>
      <c r="E602" s="88"/>
      <c r="F602" s="88"/>
      <c r="G602" s="88"/>
      <c r="H602" s="88"/>
    </row>
    <row r="603" spans="1:8" x14ac:dyDescent="0.25">
      <c r="A603" s="88"/>
      <c r="B603" s="88"/>
      <c r="C603" s="88"/>
      <c r="D603" s="88"/>
      <c r="E603" s="88"/>
      <c r="F603" s="88"/>
      <c r="G603" s="88"/>
      <c r="H603" s="88"/>
    </row>
    <row r="604" spans="1:8" x14ac:dyDescent="0.25">
      <c r="A604" s="88"/>
      <c r="B604" s="88"/>
      <c r="C604" s="88"/>
      <c r="D604" s="88"/>
      <c r="E604" s="88"/>
      <c r="F604" s="88"/>
      <c r="G604" s="88"/>
      <c r="H604" s="88"/>
    </row>
    <row r="605" spans="1:8" x14ac:dyDescent="0.25">
      <c r="A605" s="88"/>
      <c r="B605" s="88"/>
      <c r="C605" s="88"/>
      <c r="D605" s="88"/>
      <c r="E605" s="88"/>
      <c r="F605" s="88"/>
      <c r="G605" s="88"/>
      <c r="H605" s="88"/>
    </row>
    <row r="606" spans="1:8" x14ac:dyDescent="0.25">
      <c r="A606" s="88"/>
      <c r="B606" s="88"/>
      <c r="C606" s="88"/>
      <c r="D606" s="88"/>
      <c r="E606" s="88"/>
      <c r="F606" s="88"/>
      <c r="G606" s="88"/>
      <c r="H606" s="88"/>
    </row>
    <row r="607" spans="1:8" x14ac:dyDescent="0.25">
      <c r="A607" s="88"/>
      <c r="B607" s="88"/>
      <c r="C607" s="88"/>
      <c r="D607" s="88"/>
      <c r="E607" s="88"/>
      <c r="F607" s="88"/>
      <c r="G607" s="88"/>
      <c r="H607" s="88"/>
    </row>
    <row r="608" spans="1:8" x14ac:dyDescent="0.25">
      <c r="A608" s="88"/>
      <c r="B608" s="88"/>
      <c r="C608" s="88"/>
      <c r="D608" s="88"/>
      <c r="E608" s="88"/>
      <c r="F608" s="88"/>
      <c r="G608" s="88"/>
      <c r="H608" s="88"/>
    </row>
    <row r="609" spans="1:8" x14ac:dyDescent="0.25">
      <c r="A609" s="88"/>
      <c r="B609" s="88"/>
      <c r="C609" s="88"/>
      <c r="D609" s="88"/>
      <c r="E609" s="88"/>
      <c r="F609" s="88"/>
      <c r="G609" s="88"/>
      <c r="H609" s="88"/>
    </row>
    <row r="610" spans="1:8" x14ac:dyDescent="0.25">
      <c r="A610" s="88"/>
      <c r="B610" s="88"/>
      <c r="C610" s="88"/>
      <c r="D610" s="88"/>
      <c r="E610" s="88"/>
      <c r="F610" s="88"/>
      <c r="G610" s="88"/>
      <c r="H610" s="88"/>
    </row>
    <row r="611" spans="1:8" x14ac:dyDescent="0.25">
      <c r="A611" s="88"/>
      <c r="B611" s="88"/>
      <c r="C611" s="88"/>
      <c r="D611" s="88"/>
      <c r="E611" s="88"/>
      <c r="F611" s="88"/>
      <c r="G611" s="88"/>
      <c r="H611" s="88"/>
    </row>
    <row r="612" spans="1:8" x14ac:dyDescent="0.25">
      <c r="A612" s="88"/>
      <c r="B612" s="88"/>
      <c r="C612" s="88"/>
      <c r="D612" s="88"/>
      <c r="E612" s="88"/>
      <c r="F612" s="88"/>
      <c r="G612" s="88"/>
      <c r="H612" s="88"/>
    </row>
    <row r="613" spans="1:8" x14ac:dyDescent="0.25">
      <c r="A613" s="88"/>
      <c r="B613" s="88"/>
      <c r="C613" s="88"/>
      <c r="D613" s="88"/>
      <c r="E613" s="88"/>
      <c r="F613" s="88"/>
      <c r="G613" s="88"/>
      <c r="H613" s="88"/>
    </row>
    <row r="614" spans="1:8" x14ac:dyDescent="0.25">
      <c r="A614" s="88"/>
      <c r="B614" s="88"/>
      <c r="C614" s="88"/>
      <c r="D614" s="88"/>
      <c r="E614" s="88"/>
      <c r="F614" s="88"/>
      <c r="G614" s="88"/>
      <c r="H614" s="88"/>
    </row>
    <row r="615" spans="1:8" x14ac:dyDescent="0.25">
      <c r="A615" s="88"/>
      <c r="B615" s="88"/>
      <c r="C615" s="88"/>
      <c r="D615" s="88"/>
      <c r="E615" s="88"/>
      <c r="F615" s="88"/>
      <c r="G615" s="88"/>
      <c r="H615" s="88"/>
    </row>
    <row r="616" spans="1:8" x14ac:dyDescent="0.25">
      <c r="A616" s="88"/>
      <c r="B616" s="88"/>
      <c r="C616" s="88"/>
      <c r="D616" s="88"/>
      <c r="E616" s="88"/>
      <c r="F616" s="88"/>
      <c r="G616" s="88"/>
      <c r="H616" s="88"/>
    </row>
    <row r="617" spans="1:8" x14ac:dyDescent="0.25">
      <c r="A617" s="88"/>
      <c r="B617" s="88"/>
      <c r="C617" s="88"/>
      <c r="D617" s="88"/>
      <c r="E617" s="88"/>
      <c r="F617" s="88"/>
      <c r="G617" s="88"/>
      <c r="H617" s="88"/>
    </row>
    <row r="618" spans="1:8" x14ac:dyDescent="0.25">
      <c r="A618" s="88"/>
      <c r="B618" s="88"/>
      <c r="C618" s="88"/>
      <c r="D618" s="88"/>
      <c r="E618" s="88"/>
      <c r="F618" s="88"/>
      <c r="G618" s="88"/>
      <c r="H618" s="88"/>
    </row>
    <row r="619" spans="1:8" x14ac:dyDescent="0.25">
      <c r="A619" s="88"/>
      <c r="B619" s="88"/>
      <c r="C619" s="88"/>
      <c r="D619" s="88"/>
      <c r="E619" s="88"/>
      <c r="F619" s="88"/>
      <c r="G619" s="88"/>
      <c r="H619" s="88"/>
    </row>
    <row r="620" spans="1:8" x14ac:dyDescent="0.25">
      <c r="A620" s="88"/>
      <c r="B620" s="88"/>
      <c r="C620" s="88"/>
      <c r="D620" s="88"/>
      <c r="E620" s="88"/>
      <c r="F620" s="88"/>
      <c r="G620" s="88"/>
      <c r="H620" s="88"/>
    </row>
    <row r="621" spans="1:8" x14ac:dyDescent="0.25">
      <c r="A621" s="88"/>
      <c r="B621" s="88"/>
      <c r="C621" s="88"/>
      <c r="D621" s="88"/>
      <c r="E621" s="88"/>
      <c r="F621" s="88"/>
      <c r="G621" s="88"/>
      <c r="H621" s="88"/>
    </row>
    <row r="622" spans="1:8" x14ac:dyDescent="0.25">
      <c r="A622" s="88"/>
      <c r="B622" s="88"/>
      <c r="C622" s="88"/>
      <c r="D622" s="88"/>
      <c r="E622" s="88"/>
      <c r="F622" s="88"/>
      <c r="G622" s="88"/>
      <c r="H622" s="88"/>
    </row>
    <row r="623" spans="1:8" x14ac:dyDescent="0.25">
      <c r="A623" s="88"/>
      <c r="B623" s="88"/>
      <c r="C623" s="88"/>
      <c r="D623" s="88"/>
      <c r="E623" s="88"/>
      <c r="F623" s="88"/>
      <c r="G623" s="88"/>
      <c r="H623" s="88"/>
    </row>
    <row r="624" spans="1:8" x14ac:dyDescent="0.25">
      <c r="A624" s="88"/>
      <c r="B624" s="88"/>
      <c r="C624" s="88"/>
      <c r="D624" s="88"/>
      <c r="E624" s="88"/>
      <c r="F624" s="88"/>
      <c r="G624" s="88"/>
      <c r="H624" s="88"/>
    </row>
    <row r="625" spans="1:8" x14ac:dyDescent="0.25">
      <c r="A625" s="88"/>
      <c r="B625" s="88"/>
      <c r="C625" s="88"/>
      <c r="D625" s="88"/>
      <c r="E625" s="88"/>
      <c r="F625" s="88"/>
      <c r="G625" s="88"/>
      <c r="H625" s="88"/>
    </row>
    <row r="626" spans="1:8" x14ac:dyDescent="0.25">
      <c r="A626" s="88"/>
      <c r="B626" s="88"/>
      <c r="C626" s="88"/>
      <c r="D626" s="88"/>
      <c r="E626" s="88"/>
      <c r="F626" s="88"/>
      <c r="G626" s="88"/>
      <c r="H626" s="88"/>
    </row>
    <row r="627" spans="1:8" x14ac:dyDescent="0.25">
      <c r="A627" s="88"/>
      <c r="B627" s="88"/>
      <c r="C627" s="88"/>
      <c r="D627" s="88"/>
      <c r="E627" s="88"/>
      <c r="F627" s="88"/>
      <c r="G627" s="88"/>
      <c r="H627" s="88"/>
    </row>
    <row r="628" spans="1:8" x14ac:dyDescent="0.25">
      <c r="A628" s="88"/>
      <c r="B628" s="88"/>
      <c r="C628" s="88"/>
      <c r="D628" s="88"/>
      <c r="E628" s="88"/>
      <c r="F628" s="88"/>
      <c r="G628" s="88"/>
      <c r="H628" s="88"/>
    </row>
    <row r="629" spans="1:8" x14ac:dyDescent="0.25">
      <c r="A629" s="88"/>
      <c r="B629" s="88"/>
      <c r="C629" s="88"/>
      <c r="D629" s="88"/>
      <c r="E629" s="88"/>
      <c r="F629" s="88"/>
      <c r="G629" s="88"/>
      <c r="H629" s="88"/>
    </row>
    <row r="630" spans="1:8" x14ac:dyDescent="0.25">
      <c r="A630" s="88"/>
      <c r="B630" s="88"/>
      <c r="C630" s="88"/>
      <c r="D630" s="88"/>
      <c r="E630" s="88"/>
      <c r="F630" s="88"/>
      <c r="G630" s="88"/>
      <c r="H630" s="88"/>
    </row>
    <row r="631" spans="1:8" x14ac:dyDescent="0.25">
      <c r="A631" s="88"/>
      <c r="B631" s="88"/>
      <c r="C631" s="88"/>
      <c r="D631" s="88"/>
      <c r="E631" s="88"/>
      <c r="F631" s="88"/>
      <c r="G631" s="88"/>
      <c r="H631" s="88"/>
    </row>
    <row r="632" spans="1:8" x14ac:dyDescent="0.25">
      <c r="A632" s="88"/>
      <c r="B632" s="88"/>
      <c r="C632" s="88"/>
      <c r="D632" s="88"/>
      <c r="E632" s="88"/>
      <c r="F632" s="88"/>
      <c r="G632" s="88"/>
      <c r="H632" s="88"/>
    </row>
    <row r="633" spans="1:8" x14ac:dyDescent="0.25">
      <c r="A633" s="88"/>
      <c r="B633" s="88"/>
      <c r="C633" s="88"/>
      <c r="D633" s="88"/>
      <c r="E633" s="88"/>
      <c r="F633" s="88"/>
      <c r="G633" s="88"/>
      <c r="H633" s="88"/>
    </row>
    <row r="634" spans="1:8" x14ac:dyDescent="0.25">
      <c r="A634" s="88"/>
      <c r="B634" s="88"/>
      <c r="C634" s="88"/>
      <c r="D634" s="88"/>
      <c r="E634" s="88"/>
      <c r="F634" s="88"/>
      <c r="G634" s="88"/>
      <c r="H634" s="88"/>
    </row>
    <row r="635" spans="1:8" x14ac:dyDescent="0.25">
      <c r="A635" s="88"/>
      <c r="B635" s="88"/>
      <c r="C635" s="88"/>
      <c r="D635" s="88"/>
      <c r="E635" s="88"/>
      <c r="F635" s="88"/>
      <c r="G635" s="88"/>
      <c r="H635" s="88"/>
    </row>
    <row r="636" spans="1:8" x14ac:dyDescent="0.25">
      <c r="A636" s="88"/>
      <c r="B636" s="88"/>
      <c r="C636" s="88"/>
      <c r="D636" s="88"/>
      <c r="E636" s="88"/>
      <c r="F636" s="88"/>
      <c r="G636" s="88"/>
      <c r="H636" s="88"/>
    </row>
    <row r="637" spans="1:8" x14ac:dyDescent="0.25">
      <c r="A637" s="88"/>
      <c r="B637" s="88"/>
      <c r="C637" s="88"/>
      <c r="D637" s="88"/>
      <c r="E637" s="88"/>
      <c r="F637" s="88"/>
      <c r="G637" s="88"/>
      <c r="H637" s="88"/>
    </row>
    <row r="638" spans="1:8" x14ac:dyDescent="0.25">
      <c r="A638" s="88"/>
      <c r="B638" s="88"/>
      <c r="C638" s="88"/>
      <c r="D638" s="88"/>
      <c r="E638" s="88"/>
      <c r="F638" s="88"/>
      <c r="G638" s="88"/>
      <c r="H638" s="88"/>
    </row>
    <row r="639" spans="1:8" x14ac:dyDescent="0.25">
      <c r="A639" s="88"/>
      <c r="B639" s="88"/>
      <c r="C639" s="88"/>
      <c r="D639" s="88"/>
      <c r="E639" s="88"/>
      <c r="F639" s="88"/>
      <c r="G639" s="88"/>
      <c r="H639" s="88"/>
    </row>
    <row r="640" spans="1:8" x14ac:dyDescent="0.25">
      <c r="A640" s="88"/>
      <c r="B640" s="88"/>
      <c r="C640" s="88"/>
      <c r="D640" s="88"/>
      <c r="E640" s="88"/>
      <c r="F640" s="88"/>
      <c r="G640" s="88"/>
      <c r="H640" s="88"/>
    </row>
    <row r="641" spans="1:8" x14ac:dyDescent="0.25">
      <c r="A641" s="88"/>
      <c r="B641" s="88"/>
      <c r="C641" s="88"/>
      <c r="D641" s="88"/>
      <c r="E641" s="88"/>
      <c r="F641" s="88"/>
      <c r="G641" s="88"/>
      <c r="H641" s="88"/>
    </row>
    <row r="642" spans="1:8" x14ac:dyDescent="0.25">
      <c r="A642" s="88"/>
      <c r="B642" s="88"/>
      <c r="C642" s="88"/>
      <c r="D642" s="88"/>
      <c r="E642" s="88"/>
      <c r="F642" s="88"/>
      <c r="G642" s="88"/>
      <c r="H642" s="88"/>
    </row>
    <row r="643" spans="1:8" x14ac:dyDescent="0.25">
      <c r="A643" s="88"/>
      <c r="B643" s="88"/>
      <c r="C643" s="88"/>
      <c r="D643" s="88"/>
      <c r="E643" s="88"/>
      <c r="F643" s="88"/>
      <c r="G643" s="88"/>
      <c r="H643" s="88"/>
    </row>
    <row r="644" spans="1:8" x14ac:dyDescent="0.25">
      <c r="A644" s="88"/>
      <c r="B644" s="88"/>
      <c r="C644" s="88"/>
      <c r="D644" s="88"/>
      <c r="E644" s="88"/>
      <c r="F644" s="88"/>
      <c r="G644" s="88"/>
      <c r="H644" s="88"/>
    </row>
  </sheetData>
  <mergeCells count="693">
    <mergeCell ref="H432:H433"/>
    <mergeCell ref="A434:A436"/>
    <mergeCell ref="B435:B436"/>
    <mergeCell ref="A133:A134"/>
    <mergeCell ref="A431:H431"/>
    <mergeCell ref="A422:A423"/>
    <mergeCell ref="B422:B423"/>
    <mergeCell ref="C422:C423"/>
    <mergeCell ref="D422:F422"/>
    <mergeCell ref="G422:G423"/>
    <mergeCell ref="H422:H423"/>
    <mergeCell ref="C432:C433"/>
    <mergeCell ref="D432:F432"/>
    <mergeCell ref="G432:G433"/>
    <mergeCell ref="A421:H421"/>
    <mergeCell ref="A415:A418"/>
    <mergeCell ref="A419:A420"/>
    <mergeCell ref="B419:B420"/>
    <mergeCell ref="A385:A386"/>
    <mergeCell ref="D392:F392"/>
    <mergeCell ref="G392:G393"/>
    <mergeCell ref="H392:H393"/>
    <mergeCell ref="A391:H391"/>
    <mergeCell ref="C133:C134"/>
    <mergeCell ref="H419:H420"/>
    <mergeCell ref="H413:H414"/>
    <mergeCell ref="C419:C420"/>
    <mergeCell ref="D419:D420"/>
    <mergeCell ref="E419:E420"/>
    <mergeCell ref="F419:F420"/>
    <mergeCell ref="G419:G420"/>
    <mergeCell ref="A411:H411"/>
    <mergeCell ref="B413:B414"/>
    <mergeCell ref="C413:C414"/>
    <mergeCell ref="D413:F413"/>
    <mergeCell ref="G413:G414"/>
    <mergeCell ref="A413:A414"/>
    <mergeCell ref="C151:C152"/>
    <mergeCell ref="H385:H386"/>
    <mergeCell ref="H144:H145"/>
    <mergeCell ref="H396:H397"/>
    <mergeCell ref="H402:H403"/>
    <mergeCell ref="A384:H384"/>
    <mergeCell ref="A220:H220"/>
    <mergeCell ref="G317:G318"/>
    <mergeCell ref="A462:A465"/>
    <mergeCell ref="A367:A370"/>
    <mergeCell ref="A376:A382"/>
    <mergeCell ref="A424:A429"/>
    <mergeCell ref="A203:A207"/>
    <mergeCell ref="A234:A241"/>
    <mergeCell ref="A253:A258"/>
    <mergeCell ref="A273:A276"/>
    <mergeCell ref="G385:G386"/>
    <mergeCell ref="A387:A389"/>
    <mergeCell ref="E396:E397"/>
    <mergeCell ref="F396:F397"/>
    <mergeCell ref="G396:G397"/>
    <mergeCell ref="C402:C403"/>
    <mergeCell ref="D402:F402"/>
    <mergeCell ref="G402:G403"/>
    <mergeCell ref="C396:C397"/>
    <mergeCell ref="D396:D397"/>
    <mergeCell ref="A373:H373"/>
    <mergeCell ref="H388:H389"/>
    <mergeCell ref="D388:D389"/>
    <mergeCell ref="E388:E389"/>
    <mergeCell ref="F388:F389"/>
    <mergeCell ref="G388:G389"/>
    <mergeCell ref="H317:H318"/>
    <mergeCell ref="E82:E83"/>
    <mergeCell ref="F82:F83"/>
    <mergeCell ref="A95:A96"/>
    <mergeCell ref="B133:B134"/>
    <mergeCell ref="A407:H407"/>
    <mergeCell ref="A408:H408"/>
    <mergeCell ref="A409:H409"/>
    <mergeCell ref="A410:H410"/>
    <mergeCell ref="D92:F92"/>
    <mergeCell ref="G92:G94"/>
    <mergeCell ref="E124:E125"/>
    <mergeCell ref="F124:F125"/>
    <mergeCell ref="A144:A145"/>
    <mergeCell ref="B144:B145"/>
    <mergeCell ref="A394:A399"/>
    <mergeCell ref="A402:A403"/>
    <mergeCell ref="B402:B403"/>
    <mergeCell ref="B396:B397"/>
    <mergeCell ref="A392:A393"/>
    <mergeCell ref="B392:B393"/>
    <mergeCell ref="C392:C393"/>
    <mergeCell ref="B385:B386"/>
    <mergeCell ref="C385:C386"/>
    <mergeCell ref="D385:F385"/>
    <mergeCell ref="G99:G101"/>
    <mergeCell ref="H99:H101"/>
    <mergeCell ref="D100:D101"/>
    <mergeCell ref="E100:E101"/>
    <mergeCell ref="A108:A110"/>
    <mergeCell ref="B108:B110"/>
    <mergeCell ref="C108:C110"/>
    <mergeCell ref="D108:F108"/>
    <mergeCell ref="G108:G110"/>
    <mergeCell ref="H151:H152"/>
    <mergeCell ref="A167:H167"/>
    <mergeCell ref="B261:B262"/>
    <mergeCell ref="C261:C262"/>
    <mergeCell ref="D261:F261"/>
    <mergeCell ref="G261:G262"/>
    <mergeCell ref="A265:H265"/>
    <mergeCell ref="H255:H256"/>
    <mergeCell ref="D195:D196"/>
    <mergeCell ref="D177:D178"/>
    <mergeCell ref="E177:E178"/>
    <mergeCell ref="F177:F178"/>
    <mergeCell ref="G177:G178"/>
    <mergeCell ref="H177:H178"/>
    <mergeCell ref="A479:H479"/>
    <mergeCell ref="A459:H459"/>
    <mergeCell ref="A24:H24"/>
    <mergeCell ref="A65:H65"/>
    <mergeCell ref="A123:A125"/>
    <mergeCell ref="B123:B125"/>
    <mergeCell ref="C123:C125"/>
    <mergeCell ref="D123:F123"/>
    <mergeCell ref="G123:G125"/>
    <mergeCell ref="H123:H125"/>
    <mergeCell ref="A469:A470"/>
    <mergeCell ref="B469:B470"/>
    <mergeCell ref="C469:C470"/>
    <mergeCell ref="D469:F469"/>
    <mergeCell ref="G469:G470"/>
    <mergeCell ref="H469:H470"/>
    <mergeCell ref="A472:A477"/>
    <mergeCell ref="H133:H134"/>
    <mergeCell ref="D43:F43"/>
    <mergeCell ref="A92:A94"/>
    <mergeCell ref="C130:C131"/>
    <mergeCell ref="D130:D131"/>
    <mergeCell ref="E130:E131"/>
    <mergeCell ref="F130:F131"/>
    <mergeCell ref="B466:B467"/>
    <mergeCell ref="C466:C467"/>
    <mergeCell ref="D466:D467"/>
    <mergeCell ref="E466:E467"/>
    <mergeCell ref="F466:F467"/>
    <mergeCell ref="G466:G467"/>
    <mergeCell ref="H466:H467"/>
    <mergeCell ref="A468:H468"/>
    <mergeCell ref="H45:H47"/>
    <mergeCell ref="H48:H50"/>
    <mergeCell ref="A75:A77"/>
    <mergeCell ref="B75:B77"/>
    <mergeCell ref="A118:H118"/>
    <mergeCell ref="A91:H91"/>
    <mergeCell ref="A45:A53"/>
    <mergeCell ref="F78:F79"/>
    <mergeCell ref="G78:G79"/>
    <mergeCell ref="D45:D47"/>
    <mergeCell ref="C45:C47"/>
    <mergeCell ref="E45:E47"/>
    <mergeCell ref="F45:F47"/>
    <mergeCell ref="G45:G47"/>
    <mergeCell ref="B48:B50"/>
    <mergeCell ref="C48:C50"/>
    <mergeCell ref="C435:C436"/>
    <mergeCell ref="A460:A461"/>
    <mergeCell ref="B460:B461"/>
    <mergeCell ref="C460:C461"/>
    <mergeCell ref="D460:F460"/>
    <mergeCell ref="G460:G461"/>
    <mergeCell ref="H460:H461"/>
    <mergeCell ref="A454:H454"/>
    <mergeCell ref="D435:D436"/>
    <mergeCell ref="E435:E436"/>
    <mergeCell ref="F435:F436"/>
    <mergeCell ref="G435:G436"/>
    <mergeCell ref="H435:H436"/>
    <mergeCell ref="A439:A440"/>
    <mergeCell ref="B439:B440"/>
    <mergeCell ref="C439:C440"/>
    <mergeCell ref="D439:F439"/>
    <mergeCell ref="G439:G440"/>
    <mergeCell ref="H439:H440"/>
    <mergeCell ref="A441:A446"/>
    <mergeCell ref="A432:A433"/>
    <mergeCell ref="B432:B433"/>
    <mergeCell ref="A496:A497"/>
    <mergeCell ref="B496:B497"/>
    <mergeCell ref="C496:C497"/>
    <mergeCell ref="D496:F496"/>
    <mergeCell ref="G496:G497"/>
    <mergeCell ref="H496:H497"/>
    <mergeCell ref="A360:H360"/>
    <mergeCell ref="A361:H361"/>
    <mergeCell ref="A362:H362"/>
    <mergeCell ref="A363:H363"/>
    <mergeCell ref="A364:H364"/>
    <mergeCell ref="A365:A366"/>
    <mergeCell ref="A374:A375"/>
    <mergeCell ref="B374:B375"/>
    <mergeCell ref="C374:C375"/>
    <mergeCell ref="D374:F374"/>
    <mergeCell ref="G374:G375"/>
    <mergeCell ref="H374:H375"/>
    <mergeCell ref="A401:H401"/>
    <mergeCell ref="A406:H406"/>
    <mergeCell ref="B388:B389"/>
    <mergeCell ref="C388:C389"/>
    <mergeCell ref="B490:B491"/>
    <mergeCell ref="C490:C491"/>
    <mergeCell ref="D490:D491"/>
    <mergeCell ref="E490:E491"/>
    <mergeCell ref="F490:F491"/>
    <mergeCell ref="G490:G491"/>
    <mergeCell ref="H490:H491"/>
    <mergeCell ref="A482:A484"/>
    <mergeCell ref="B483:B484"/>
    <mergeCell ref="C483:C484"/>
    <mergeCell ref="D483:D484"/>
    <mergeCell ref="E483:E484"/>
    <mergeCell ref="F483:F484"/>
    <mergeCell ref="G483:G484"/>
    <mergeCell ref="H483:H484"/>
    <mergeCell ref="A487:A488"/>
    <mergeCell ref="B487:B488"/>
    <mergeCell ref="C487:C488"/>
    <mergeCell ref="D487:F487"/>
    <mergeCell ref="G487:G488"/>
    <mergeCell ref="H487:H488"/>
    <mergeCell ref="A489:A493"/>
    <mergeCell ref="A480:A481"/>
    <mergeCell ref="B480:B481"/>
    <mergeCell ref="C480:C481"/>
    <mergeCell ref="D480:F480"/>
    <mergeCell ref="G480:G481"/>
    <mergeCell ref="H480:H481"/>
    <mergeCell ref="G443:G444"/>
    <mergeCell ref="H443:H444"/>
    <mergeCell ref="A450:A451"/>
    <mergeCell ref="B450:B451"/>
    <mergeCell ref="C450:C451"/>
    <mergeCell ref="D450:F450"/>
    <mergeCell ref="G450:G451"/>
    <mergeCell ref="H450:H451"/>
    <mergeCell ref="B443:B444"/>
    <mergeCell ref="C443:C444"/>
    <mergeCell ref="D443:D444"/>
    <mergeCell ref="E443:E444"/>
    <mergeCell ref="F443:F444"/>
    <mergeCell ref="A455:H455"/>
    <mergeCell ref="A456:H456"/>
    <mergeCell ref="A457:H457"/>
    <mergeCell ref="A458:H458"/>
    <mergeCell ref="A466:A467"/>
    <mergeCell ref="H171:H172"/>
    <mergeCell ref="A177:A178"/>
    <mergeCell ref="B177:B178"/>
    <mergeCell ref="C177:C178"/>
    <mergeCell ref="C225:C226"/>
    <mergeCell ref="A229:A230"/>
    <mergeCell ref="B229:B230"/>
    <mergeCell ref="C229:C230"/>
    <mergeCell ref="D229:D230"/>
    <mergeCell ref="A268:H268"/>
    <mergeCell ref="A270:H270"/>
    <mergeCell ref="A271:A272"/>
    <mergeCell ref="B271:B272"/>
    <mergeCell ref="C271:C272"/>
    <mergeCell ref="D271:F271"/>
    <mergeCell ref="A209:H209"/>
    <mergeCell ref="A216:H216"/>
    <mergeCell ref="A371:A372"/>
    <mergeCell ref="B371:B372"/>
    <mergeCell ref="C371:C372"/>
    <mergeCell ref="D371:D372"/>
    <mergeCell ref="E371:E372"/>
    <mergeCell ref="F371:F372"/>
    <mergeCell ref="G371:G372"/>
    <mergeCell ref="H371:H372"/>
    <mergeCell ref="B365:B366"/>
    <mergeCell ref="D365:F365"/>
    <mergeCell ref="G365:G366"/>
    <mergeCell ref="H365:H366"/>
    <mergeCell ref="A261:A262"/>
    <mergeCell ref="C294:C295"/>
    <mergeCell ref="D294:D295"/>
    <mergeCell ref="E294:E295"/>
    <mergeCell ref="D291:F291"/>
    <mergeCell ref="G291:G292"/>
    <mergeCell ref="F277:F278"/>
    <mergeCell ref="C280:C281"/>
    <mergeCell ref="D280:F280"/>
    <mergeCell ref="A282:A288"/>
    <mergeCell ref="A277:A278"/>
    <mergeCell ref="B277:B278"/>
    <mergeCell ref="C277:C278"/>
    <mergeCell ref="A290:H290"/>
    <mergeCell ref="D277:D278"/>
    <mergeCell ref="A279:H279"/>
    <mergeCell ref="E277:E278"/>
    <mergeCell ref="A246:A248"/>
    <mergeCell ref="A231:H231"/>
    <mergeCell ref="B247:B248"/>
    <mergeCell ref="C247:C248"/>
    <mergeCell ref="D247:D248"/>
    <mergeCell ref="E247:E248"/>
    <mergeCell ref="H147:H148"/>
    <mergeCell ref="A170:H170"/>
    <mergeCell ref="G155:G156"/>
    <mergeCell ref="A168:H168"/>
    <mergeCell ref="A169:H169"/>
    <mergeCell ref="D155:D156"/>
    <mergeCell ref="E155:E156"/>
    <mergeCell ref="H155:H156"/>
    <mergeCell ref="D200:F200"/>
    <mergeCell ref="G200:G201"/>
    <mergeCell ref="H200:H201"/>
    <mergeCell ref="G229:G230"/>
    <mergeCell ref="H229:H230"/>
    <mergeCell ref="F225:F226"/>
    <mergeCell ref="A218:H218"/>
    <mergeCell ref="A219:H219"/>
    <mergeCell ref="A151:A152"/>
    <mergeCell ref="B151:B152"/>
    <mergeCell ref="A243:H243"/>
    <mergeCell ref="D225:D226"/>
    <mergeCell ref="E225:E226"/>
    <mergeCell ref="A217:H217"/>
    <mergeCell ref="A182:A188"/>
    <mergeCell ref="H191:H192"/>
    <mergeCell ref="A194:A196"/>
    <mergeCell ref="B195:B196"/>
    <mergeCell ref="C195:C196"/>
    <mergeCell ref="G210:G211"/>
    <mergeCell ref="A199:H199"/>
    <mergeCell ref="G195:G196"/>
    <mergeCell ref="H195:H196"/>
    <mergeCell ref="A200:A201"/>
    <mergeCell ref="B200:B201"/>
    <mergeCell ref="C200:C201"/>
    <mergeCell ref="H210:H211"/>
    <mergeCell ref="F195:F196"/>
    <mergeCell ref="B16:B17"/>
    <mergeCell ref="C16:C17"/>
    <mergeCell ref="D16:F16"/>
    <mergeCell ref="G16:G17"/>
    <mergeCell ref="A18:A21"/>
    <mergeCell ref="A27:A33"/>
    <mergeCell ref="B45:B47"/>
    <mergeCell ref="C180:C181"/>
    <mergeCell ref="B225:B226"/>
    <mergeCell ref="E195:E196"/>
    <mergeCell ref="D151:F151"/>
    <mergeCell ref="G151:G152"/>
    <mergeCell ref="D48:D50"/>
    <mergeCell ref="E48:E50"/>
    <mergeCell ref="A61:H61"/>
    <mergeCell ref="A62:H62"/>
    <mergeCell ref="A63:H63"/>
    <mergeCell ref="A64:H64"/>
    <mergeCell ref="F48:F50"/>
    <mergeCell ref="G48:G50"/>
    <mergeCell ref="A120:H120"/>
    <mergeCell ref="A55:H55"/>
    <mergeCell ref="C99:C101"/>
    <mergeCell ref="D99:F99"/>
    <mergeCell ref="G25:G26"/>
    <mergeCell ref="H25:H26"/>
    <mergeCell ref="A25:A26"/>
    <mergeCell ref="A36:A37"/>
    <mergeCell ref="B36:B37"/>
    <mergeCell ref="C36:C37"/>
    <mergeCell ref="H36:H37"/>
    <mergeCell ref="A13:H13"/>
    <mergeCell ref="D66:F66"/>
    <mergeCell ref="A66:A68"/>
    <mergeCell ref="B66:B68"/>
    <mergeCell ref="C66:C68"/>
    <mergeCell ref="D67:D68"/>
    <mergeCell ref="E67:E68"/>
    <mergeCell ref="F67:F68"/>
    <mergeCell ref="G66:G68"/>
    <mergeCell ref="H66:H68"/>
    <mergeCell ref="A22:A23"/>
    <mergeCell ref="B22:B23"/>
    <mergeCell ref="C22:C23"/>
    <mergeCell ref="D22:D23"/>
    <mergeCell ref="E22:E23"/>
    <mergeCell ref="H16:H17"/>
    <mergeCell ref="A16:A17"/>
    <mergeCell ref="C144:C145"/>
    <mergeCell ref="D144:F144"/>
    <mergeCell ref="A121:H121"/>
    <mergeCell ref="D124:D125"/>
    <mergeCell ref="B84:B85"/>
    <mergeCell ref="H84:H85"/>
    <mergeCell ref="H89:H90"/>
    <mergeCell ref="H92:H94"/>
    <mergeCell ref="D93:D94"/>
    <mergeCell ref="E93:E94"/>
    <mergeCell ref="F93:F94"/>
    <mergeCell ref="A119:H119"/>
    <mergeCell ref="B92:B94"/>
    <mergeCell ref="C92:C94"/>
    <mergeCell ref="D133:F133"/>
    <mergeCell ref="G133:G134"/>
    <mergeCell ref="G144:G145"/>
    <mergeCell ref="A146:A148"/>
    <mergeCell ref="B147:B148"/>
    <mergeCell ref="C147:C148"/>
    <mergeCell ref="D147:D148"/>
    <mergeCell ref="E147:E148"/>
    <mergeCell ref="F147:F148"/>
    <mergeCell ref="G147:G148"/>
    <mergeCell ref="D171:F171"/>
    <mergeCell ref="G171:G172"/>
    <mergeCell ref="A171:A172"/>
    <mergeCell ref="B171:B172"/>
    <mergeCell ref="C171:C172"/>
    <mergeCell ref="F155:F156"/>
    <mergeCell ref="A173:A176"/>
    <mergeCell ref="A191:A192"/>
    <mergeCell ref="B191:B192"/>
    <mergeCell ref="C191:C192"/>
    <mergeCell ref="D191:F191"/>
    <mergeCell ref="G191:G192"/>
    <mergeCell ref="G271:G272"/>
    <mergeCell ref="G255:G256"/>
    <mergeCell ref="C255:C256"/>
    <mergeCell ref="A266:H266"/>
    <mergeCell ref="D255:D256"/>
    <mergeCell ref="E255:E256"/>
    <mergeCell ref="F255:F256"/>
    <mergeCell ref="A267:H267"/>
    <mergeCell ref="A210:A211"/>
    <mergeCell ref="B210:B211"/>
    <mergeCell ref="C210:C211"/>
    <mergeCell ref="D210:F210"/>
    <mergeCell ref="F229:F230"/>
    <mergeCell ref="A221:H221"/>
    <mergeCell ref="G222:G223"/>
    <mergeCell ref="H222:H223"/>
    <mergeCell ref="B255:B256"/>
    <mergeCell ref="H244:H245"/>
    <mergeCell ref="C317:C318"/>
    <mergeCell ref="D317:F317"/>
    <mergeCell ref="A317:A318"/>
    <mergeCell ref="B317:B318"/>
    <mergeCell ref="A297:H297"/>
    <mergeCell ref="A280:A281"/>
    <mergeCell ref="B280:B281"/>
    <mergeCell ref="F294:F295"/>
    <mergeCell ref="G294:G295"/>
    <mergeCell ref="H294:H295"/>
    <mergeCell ref="G280:G281"/>
    <mergeCell ref="H291:H292"/>
    <mergeCell ref="A316:H316"/>
    <mergeCell ref="A314:H314"/>
    <mergeCell ref="A315:H315"/>
    <mergeCell ref="A298:A299"/>
    <mergeCell ref="B298:B299"/>
    <mergeCell ref="C298:C299"/>
    <mergeCell ref="D298:F298"/>
    <mergeCell ref="G298:G299"/>
    <mergeCell ref="H298:H299"/>
    <mergeCell ref="F301:F302"/>
    <mergeCell ref="G301:G302"/>
    <mergeCell ref="H301:H302"/>
    <mergeCell ref="A323:A324"/>
    <mergeCell ref="B323:B324"/>
    <mergeCell ref="C323:C324"/>
    <mergeCell ref="A325:H325"/>
    <mergeCell ref="A336:H336"/>
    <mergeCell ref="D323:D324"/>
    <mergeCell ref="E323:E324"/>
    <mergeCell ref="F323:F324"/>
    <mergeCell ref="G323:G324"/>
    <mergeCell ref="H323:H324"/>
    <mergeCell ref="G82:G83"/>
    <mergeCell ref="H82:H83"/>
    <mergeCell ref="D78:D79"/>
    <mergeCell ref="E78:E79"/>
    <mergeCell ref="A1:H1"/>
    <mergeCell ref="A2:H2"/>
    <mergeCell ref="A3:H3"/>
    <mergeCell ref="A5:H5"/>
    <mergeCell ref="A6:H6"/>
    <mergeCell ref="A7:H7"/>
    <mergeCell ref="A8:H8"/>
    <mergeCell ref="A9:H9"/>
    <mergeCell ref="A4:H4"/>
    <mergeCell ref="H22:H23"/>
    <mergeCell ref="A38:A40"/>
    <mergeCell ref="B39:B40"/>
    <mergeCell ref="C39:C40"/>
    <mergeCell ref="D39:D40"/>
    <mergeCell ref="E39:E40"/>
    <mergeCell ref="F39:F40"/>
    <mergeCell ref="G39:G40"/>
    <mergeCell ref="H39:H40"/>
    <mergeCell ref="F22:F23"/>
    <mergeCell ref="G22:G23"/>
    <mergeCell ref="C251:C252"/>
    <mergeCell ref="D251:F251"/>
    <mergeCell ref="H354:H355"/>
    <mergeCell ref="A354:A355"/>
    <mergeCell ref="B354:B355"/>
    <mergeCell ref="C354:C355"/>
    <mergeCell ref="D354:F354"/>
    <mergeCell ref="G354:G355"/>
    <mergeCell ref="H344:H345"/>
    <mergeCell ref="B348:B349"/>
    <mergeCell ref="C348:C349"/>
    <mergeCell ref="D348:D349"/>
    <mergeCell ref="E348:E349"/>
    <mergeCell ref="A353:H353"/>
    <mergeCell ref="F348:F349"/>
    <mergeCell ref="G348:G349"/>
    <mergeCell ref="H348:H349"/>
    <mergeCell ref="A344:A345"/>
    <mergeCell ref="B344:B345"/>
    <mergeCell ref="C344:C345"/>
    <mergeCell ref="D344:F344"/>
    <mergeCell ref="G344:G345"/>
    <mergeCell ref="A347:A351"/>
    <mergeCell ref="A319:A322"/>
    <mergeCell ref="G251:G252"/>
    <mergeCell ref="F247:F248"/>
    <mergeCell ref="G247:G248"/>
    <mergeCell ref="H247:H248"/>
    <mergeCell ref="A222:A223"/>
    <mergeCell ref="B222:B223"/>
    <mergeCell ref="C222:C223"/>
    <mergeCell ref="D222:F222"/>
    <mergeCell ref="G244:G245"/>
    <mergeCell ref="A232:A233"/>
    <mergeCell ref="B232:B233"/>
    <mergeCell ref="C232:C233"/>
    <mergeCell ref="G225:G226"/>
    <mergeCell ref="H225:H226"/>
    <mergeCell ref="G232:G233"/>
    <mergeCell ref="H232:H233"/>
    <mergeCell ref="E229:E230"/>
    <mergeCell ref="A224:A228"/>
    <mergeCell ref="D232:F232"/>
    <mergeCell ref="A244:A245"/>
    <mergeCell ref="B244:B245"/>
    <mergeCell ref="C244:C245"/>
    <mergeCell ref="D244:F244"/>
    <mergeCell ref="B251:B252"/>
    <mergeCell ref="A343:H343"/>
    <mergeCell ref="G326:G327"/>
    <mergeCell ref="H326:H327"/>
    <mergeCell ref="A329:A334"/>
    <mergeCell ref="H340:H341"/>
    <mergeCell ref="E340:E341"/>
    <mergeCell ref="G340:G341"/>
    <mergeCell ref="H337:H338"/>
    <mergeCell ref="A339:A341"/>
    <mergeCell ref="B340:B341"/>
    <mergeCell ref="C340:C341"/>
    <mergeCell ref="D340:D341"/>
    <mergeCell ref="F340:F341"/>
    <mergeCell ref="A326:A327"/>
    <mergeCell ref="B326:B327"/>
    <mergeCell ref="C326:C327"/>
    <mergeCell ref="D326:F326"/>
    <mergeCell ref="A337:A338"/>
    <mergeCell ref="B337:B338"/>
    <mergeCell ref="C337:C338"/>
    <mergeCell ref="D337:F337"/>
    <mergeCell ref="G337:G338"/>
    <mergeCell ref="A269:B269"/>
    <mergeCell ref="A250:H250"/>
    <mergeCell ref="H251:H252"/>
    <mergeCell ref="A251:A252"/>
    <mergeCell ref="A11:H11"/>
    <mergeCell ref="A12:H12"/>
    <mergeCell ref="D25:F25"/>
    <mergeCell ref="A35:H35"/>
    <mergeCell ref="D36:F36"/>
    <mergeCell ref="H261:H262"/>
    <mergeCell ref="A260:H260"/>
    <mergeCell ref="B25:B26"/>
    <mergeCell ref="C25:C26"/>
    <mergeCell ref="H43:H44"/>
    <mergeCell ref="A56:A57"/>
    <mergeCell ref="A190:H190"/>
    <mergeCell ref="A107:H107"/>
    <mergeCell ref="A114:H114"/>
    <mergeCell ref="G56:G57"/>
    <mergeCell ref="A180:A181"/>
    <mergeCell ref="B180:B181"/>
    <mergeCell ref="H56:H57"/>
    <mergeCell ref="D180:F180"/>
    <mergeCell ref="G180:G181"/>
    <mergeCell ref="G277:G278"/>
    <mergeCell ref="H277:H278"/>
    <mergeCell ref="A300:A304"/>
    <mergeCell ref="A306:H306"/>
    <mergeCell ref="A311:H311"/>
    <mergeCell ref="A312:H312"/>
    <mergeCell ref="A313:H313"/>
    <mergeCell ref="E301:E302"/>
    <mergeCell ref="H271:H272"/>
    <mergeCell ref="H280:H281"/>
    <mergeCell ref="D301:D302"/>
    <mergeCell ref="A307:A308"/>
    <mergeCell ref="B307:B308"/>
    <mergeCell ref="A293:A295"/>
    <mergeCell ref="B294:B295"/>
    <mergeCell ref="G307:G308"/>
    <mergeCell ref="H307:H308"/>
    <mergeCell ref="B301:B302"/>
    <mergeCell ref="C301:C302"/>
    <mergeCell ref="C307:C308"/>
    <mergeCell ref="D307:F307"/>
    <mergeCell ref="A291:A292"/>
    <mergeCell ref="B291:B292"/>
    <mergeCell ref="C291:C292"/>
    <mergeCell ref="H180:H181"/>
    <mergeCell ref="A179:H179"/>
    <mergeCell ref="B56:B57"/>
    <mergeCell ref="C56:C57"/>
    <mergeCell ref="D56:F56"/>
    <mergeCell ref="A98:H98"/>
    <mergeCell ref="A99:A101"/>
    <mergeCell ref="B99:B101"/>
    <mergeCell ref="D89:D90"/>
    <mergeCell ref="E89:E90"/>
    <mergeCell ref="C75:C77"/>
    <mergeCell ref="D75:F75"/>
    <mergeCell ref="G75:G77"/>
    <mergeCell ref="F100:F101"/>
    <mergeCell ref="H75:H77"/>
    <mergeCell ref="D76:D77"/>
    <mergeCell ref="E76:E77"/>
    <mergeCell ref="F76:F77"/>
    <mergeCell ref="A74:H74"/>
    <mergeCell ref="A89:A90"/>
    <mergeCell ref="B89:B90"/>
    <mergeCell ref="C89:C90"/>
    <mergeCell ref="B78:B79"/>
    <mergeCell ref="C78:C79"/>
    <mergeCell ref="A10:H10"/>
    <mergeCell ref="A166:H166"/>
    <mergeCell ref="H108:H110"/>
    <mergeCell ref="D109:D110"/>
    <mergeCell ref="E109:E110"/>
    <mergeCell ref="F109:F110"/>
    <mergeCell ref="A150:H150"/>
    <mergeCell ref="A143:H143"/>
    <mergeCell ref="A161:A162"/>
    <mergeCell ref="B161:B162"/>
    <mergeCell ref="C161:C162"/>
    <mergeCell ref="D161:F161"/>
    <mergeCell ref="G161:G162"/>
    <mergeCell ref="H161:H162"/>
    <mergeCell ref="A160:H160"/>
    <mergeCell ref="C155:C156"/>
    <mergeCell ref="F89:F90"/>
    <mergeCell ref="A130:A131"/>
    <mergeCell ref="B130:B131"/>
    <mergeCell ref="A132:H132"/>
    <mergeCell ref="A163:A164"/>
    <mergeCell ref="A42:H42"/>
    <mergeCell ref="A43:A44"/>
    <mergeCell ref="B43:B44"/>
    <mergeCell ref="A14:H14"/>
    <mergeCell ref="B155:B156"/>
    <mergeCell ref="A69:A72"/>
    <mergeCell ref="A78:A88"/>
    <mergeCell ref="A102:A105"/>
    <mergeCell ref="A126:A129"/>
    <mergeCell ref="A135:A141"/>
    <mergeCell ref="A153:A158"/>
    <mergeCell ref="H78:H79"/>
    <mergeCell ref="B80:B81"/>
    <mergeCell ref="C80:C81"/>
    <mergeCell ref="D80:D81"/>
    <mergeCell ref="E80:E81"/>
    <mergeCell ref="F80:F81"/>
    <mergeCell ref="G80:G81"/>
    <mergeCell ref="H80:H81"/>
    <mergeCell ref="B82:B83"/>
    <mergeCell ref="C82:C83"/>
    <mergeCell ref="D82:D83"/>
    <mergeCell ref="G130:G131"/>
    <mergeCell ref="H130:H131"/>
    <mergeCell ref="C43:C44"/>
    <mergeCell ref="G43:G44"/>
    <mergeCell ref="G89:G90"/>
  </mergeCells>
  <pageMargins left="0.7" right="0.7" top="0.75" bottom="0.75" header="0.3" footer="0.3"/>
  <pageSetup paperSize="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2024-08-27T10:14:21Z</cp:lastPrinted>
  <dcterms:created xsi:type="dcterms:W3CDTF">2021-03-02T06:52:32Z</dcterms:created>
  <dcterms:modified xsi:type="dcterms:W3CDTF">2024-08-27T10:15:16Z</dcterms:modified>
</cp:coreProperties>
</file>